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2400" windowWidth="19440" windowHeight="11715" activeTab="0"/>
  </bookViews>
  <sheets>
    <sheet name="List1" sheetId="1" r:id="rId1"/>
    <sheet name="List2" sheetId="2" r:id="rId2"/>
    <sheet name="List3" sheetId="3" r:id="rId3"/>
  </sheets>
  <definedNames>
    <definedName name="__CDS_P1_G1__">'List1'!$A$7:$I$23</definedName>
    <definedName name="__CDS_P1_G2__">'List1'!$A$9:$I$22</definedName>
    <definedName name="__CDS_P1_G3__">'List1'!$A$11:$I$21</definedName>
    <definedName name="__CDS_P1_G4__">'List1'!$A$13:$I$20</definedName>
    <definedName name="__CDS_P1_G5__">'List1'!$A$15:$I$19</definedName>
    <definedName name="__CDS_P1_G6__">'List1'!$A$17:$I$17</definedName>
    <definedName name="__CDS_T2_G1__">'List1'!#REF!</definedName>
    <definedName name="__CDS_T3_G1__">'List1'!#REF!</definedName>
    <definedName name="__CDS_T3_G2__">'List1'!#REF!</definedName>
    <definedName name="__CDS_T3_G3__">'List1'!#REF!</definedName>
    <definedName name="__CDS_TP_G1__">'List1'!$A$613:$J$613</definedName>
    <definedName name="__CDSG1__">'List1'!$A$82:$I$262</definedName>
    <definedName name="__CDSG2__">'List1'!$A$84:$I$238</definedName>
    <definedName name="__CDSG3__">'List1'!$A$86:$I$137</definedName>
    <definedName name="__CDSG4__">'List1'!$A$88:$I$104</definedName>
    <definedName name="__CDSG5__">'List1'!$A$90:$I$103</definedName>
    <definedName name="__CDSG6__">'List1'!$A$92:$I$102</definedName>
    <definedName name="__CDSG7__">'List1'!$A$94:$I$101</definedName>
    <definedName name="__CDSG8__">'List1'!$A$96:$I$100</definedName>
    <definedName name="__CDSG9__">'List1'!$98:$98</definedName>
    <definedName name="__CDSNaslov__">'List1'!$A$1:$L$81</definedName>
    <definedName name="__CDSNaslov_T2__">'List1'!#REF!</definedName>
    <definedName name="__CDSNaslov_T3__">'List1'!#REF!</definedName>
    <definedName name="__CDSNaslov_TP__">'List1'!$A$612:$B$612</definedName>
    <definedName name="__Main__">'List1'!$A$1:$L$620</definedName>
  </definedNames>
  <calcPr fullCalcOnLoad="1"/>
</workbook>
</file>

<file path=xl/sharedStrings.xml><?xml version="1.0" encoding="utf-8"?>
<sst xmlns="http://schemas.openxmlformats.org/spreadsheetml/2006/main" count="512" uniqueCount="179">
  <si>
    <t>3</t>
  </si>
  <si>
    <t>4</t>
  </si>
  <si>
    <t>6</t>
  </si>
  <si>
    <t>11</t>
  </si>
  <si>
    <t>31</t>
  </si>
  <si>
    <t>32</t>
  </si>
  <si>
    <t>34</t>
  </si>
  <si>
    <t>42</t>
  </si>
  <si>
    <t>43</t>
  </si>
  <si>
    <t>52</t>
  </si>
  <si>
    <t>63</t>
  </si>
  <si>
    <t>65</t>
  </si>
  <si>
    <t>66</t>
  </si>
  <si>
    <t>67</t>
  </si>
  <si>
    <t>311</t>
  </si>
  <si>
    <t>312</t>
  </si>
  <si>
    <t>313</t>
  </si>
  <si>
    <t>321</t>
  </si>
  <si>
    <t>322</t>
  </si>
  <si>
    <t>323</t>
  </si>
  <si>
    <t>329</t>
  </si>
  <si>
    <t>343</t>
  </si>
  <si>
    <t>421</t>
  </si>
  <si>
    <t>422</t>
  </si>
  <si>
    <t>424</t>
  </si>
  <si>
    <t>426</t>
  </si>
  <si>
    <t>638</t>
  </si>
  <si>
    <t>652</t>
  </si>
  <si>
    <t>661</t>
  </si>
  <si>
    <t>671</t>
  </si>
  <si>
    <t>3111</t>
  </si>
  <si>
    <t>3112</t>
  </si>
  <si>
    <t>3114</t>
  </si>
  <si>
    <t>3121</t>
  </si>
  <si>
    <t>3132</t>
  </si>
  <si>
    <t>3211</t>
  </si>
  <si>
    <t>3212</t>
  </si>
  <si>
    <t>3213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</si>
  <si>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</si>
  <si>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</si>
  <si>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</si>
  <si>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</si>
  <si>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</si>
  <si>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</si>
  <si>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</si>
  <si>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</si>
  <si>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</si>
  <si>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3236</t>
  </si>
  <si>
    <t>3237</t>
  </si>
  <si>
    <t>3238</t>
  </si>
  <si>
    <t>3239</t>
  </si>
  <si>
    <t>3291</t>
  </si>
  <si>
    <t>3292</t>
  </si>
  <si>
    <t>3293</t>
  </si>
  <si>
    <t>3294</t>
  </si>
  <si>
    <t>3295</t>
  </si>
  <si>
    <t>3299</t>
  </si>
  <si>
    <t>3431</t>
  </si>
  <si>
    <t>4214</t>
  </si>
  <si>
    <t>4221</t>
  </si>
  <si>
    <t>4227</t>
  </si>
  <si>
    <t>4241</t>
  </si>
  <si>
    <t>4262</t>
  </si>
  <si>
    <t>6382</t>
  </si>
  <si>
    <t>6526</t>
  </si>
  <si>
    <t>6614</t>
  </si>
  <si>
    <t>6615</t>
  </si>
  <si>
    <t>6711</t>
  </si>
  <si>
    <t>6712</t>
  </si>
  <si>
    <t>Izvori</t>
  </si>
  <si>
    <t>Knjige</t>
  </si>
  <si>
    <t>UKUPNO:</t>
  </si>
  <si>
    <t>Energija</t>
  </si>
  <si>
    <t>Ostale usluge</t>
  </si>
  <si>
    <t>Reprezentacija</t>
  </si>
  <si>
    <t>UKUPNO PRIHODI</t>
  </si>
  <si>
    <t>Novi plan 2021.</t>
  </si>
  <si>
    <t>UKUPNO RASHODI:</t>
  </si>
  <si>
    <t>Komunalne usluge</t>
  </si>
  <si>
    <t>Vlastiti prihodi</t>
  </si>
  <si>
    <t>Rashodi za usluge</t>
  </si>
  <si>
    <t>Premije osiguranja</t>
  </si>
  <si>
    <t>Prihodi poslovanja</t>
  </si>
  <si>
    <t>Rashodi poslovanja</t>
  </si>
  <si>
    <t>Financijski rashodi</t>
  </si>
  <si>
    <t>Materijalni rashodi</t>
  </si>
  <si>
    <t>Pristojbe i naknade</t>
  </si>
  <si>
    <t>Postrojenja i oprema</t>
  </si>
  <si>
    <t>Rashodi za zaposlene</t>
  </si>
  <si>
    <t>Iz proračuna</t>
  </si>
  <si>
    <t>Plaće (Bruto)</t>
  </si>
  <si>
    <t>Ostali financijski rashodi</t>
  </si>
  <si>
    <t>Ostali nespomenuti prihodi</t>
  </si>
  <si>
    <t>Sitni inventar i auto gume</t>
  </si>
  <si>
    <t>Ostali rashodi za zaposlene</t>
  </si>
  <si>
    <t>DVOR TRAKOŠĆAN</t>
  </si>
  <si>
    <t>Plaće u naravi</t>
  </si>
  <si>
    <t>Proračun 2021.</t>
  </si>
  <si>
    <t>Intelektualne i osobne usluge</t>
  </si>
  <si>
    <t>Prihodi po posebnim propisima</t>
  </si>
  <si>
    <t>Izvršenje 2020.</t>
  </si>
  <si>
    <t>Izvršenje 2021.</t>
  </si>
  <si>
    <t>Rashodi za materijal i energiju</t>
  </si>
  <si>
    <t>Računalne usluge</t>
  </si>
  <si>
    <t>Nematerijalna proizvedena imovina</t>
  </si>
  <si>
    <t>Ostali prihodi za posebne namjene</t>
  </si>
  <si>
    <t>Zdravstvene i veterinarske usluge</t>
  </si>
  <si>
    <t>Članarine i norme</t>
  </si>
  <si>
    <t>Prihodi od prodaje proizvoda i robe</t>
  </si>
  <si>
    <t>Doprinosi na plaće</t>
  </si>
  <si>
    <t>Službena putovanja</t>
  </si>
  <si>
    <t>Ostali nespomenuti rashodi poslovanja</t>
  </si>
  <si>
    <t>Građevinski objekti</t>
  </si>
  <si>
    <t>Rashodi za nabavu nefinancijske imovine</t>
  </si>
  <si>
    <t>Plaće za redovan rad</t>
  </si>
  <si>
    <t>Bankarske usluge i usluge platnog prometa</t>
  </si>
  <si>
    <t>Doprinosi za obvezno zdravstveno osiguranje</t>
  </si>
  <si>
    <t>Brojčana oznaka i naziv</t>
  </si>
  <si>
    <t>Uredski materijal i ostali materijalni rashodi</t>
  </si>
  <si>
    <t>Rashodi za nabavu proizvedene dugotrajne imovine</t>
  </si>
  <si>
    <t>Ostale pomoći i darovnice</t>
  </si>
  <si>
    <t>Povećanje/smanjenje plana</t>
  </si>
  <si>
    <t>Ostali građevinski objekti</t>
  </si>
  <si>
    <t>Prihodi od pruženih usluga</t>
  </si>
  <si>
    <t>Uredska oprema i namještaj</t>
  </si>
  <si>
    <t>Naknade troškova zaposlenima</t>
  </si>
  <si>
    <t>Plaće za posebne uvjete rada</t>
  </si>
  <si>
    <t>Ulaganja u računalne programe</t>
  </si>
  <si>
    <t>Indeks izvršenje /izvorni plan</t>
  </si>
  <si>
    <t>Usluge promidžbe i informiranja</t>
  </si>
  <si>
    <t>Stručno usavršavanje zaposlenika</t>
  </si>
  <si>
    <t>Usluge telefona, pošte i prijevoza</t>
  </si>
  <si>
    <t>Pomoći temeljem prijenosa EU sredstava</t>
  </si>
  <si>
    <t>Prihodi od upravnih i admin. pristojbi, pristojbi po posebn.propisima i naknada</t>
  </si>
  <si>
    <t>Službena, radna i zaštitna odjeća i obuća</t>
  </si>
  <si>
    <t>Usluge tekućeg i investicijskog održavanja</t>
  </si>
  <si>
    <t>Uređaji, strojevi i oprema za ostale namjene</t>
  </si>
  <si>
    <t>Indeks izvršenje / izvršenje prethodne godine</t>
  </si>
  <si>
    <t>Kapitalne pomoći temeljem prijenosa EU sredstava</t>
  </si>
  <si>
    <t>Naknade za prijevoz, za rad na terenu i odvojeni život</t>
  </si>
  <si>
    <t>Prihodi od prodaje proizvoda i robe te pruženih usluga</t>
  </si>
  <si>
    <t>Knjige, umjetnička djela i ostale izložbene vrijednosti</t>
  </si>
  <si>
    <t>Materijal i dijelovi za tekuće i investicijsko održavanje</t>
  </si>
  <si>
    <t>Pomoći iz inozemstva i od subjekata unutar općeg proračuna</t>
  </si>
  <si>
    <t>Prihodi iz nadležnog proračuna za financiranje rashoda poslovanja</t>
  </si>
  <si>
    <t>Prihodi iz nadležnog proračuna i od HZZO-a temeljem ugovornih obveza</t>
  </si>
  <si>
    <t>Naknade za rad predstavničkih i izvršnih tijela, povjerenstava i slično</t>
  </si>
  <si>
    <t>Prihodi iz nadležnog proračuna za fin. rashoda za nabavu nefinac. imovine</t>
  </si>
  <si>
    <t>Prihodi od prodaje proizvoda i robe te pruženih usluga i prihodi od donacija</t>
  </si>
  <si>
    <t>Prihodi iz nadležnog proračuna za financiranje redovne djelatnosti prorač. kor.</t>
  </si>
  <si>
    <t xml:space="preserve">Tekuće pomoći od izvan. prorač. korisnika </t>
  </si>
  <si>
    <t xml:space="preserve">Tekući prijenosi između pror. korisnika </t>
  </si>
  <si>
    <t xml:space="preserve">Usluge telefona i pošte </t>
  </si>
  <si>
    <t xml:space="preserve">Intelektualne i osobne usluge </t>
  </si>
  <si>
    <t xml:space="preserve">Reprezentacija </t>
  </si>
  <si>
    <t xml:space="preserve">Ostali nespomenuti rashodi poslovanja </t>
  </si>
  <si>
    <t xml:space="preserve">Ostali financijski rashodi </t>
  </si>
  <si>
    <t xml:space="preserve">Bankarske usluge </t>
  </si>
  <si>
    <t xml:space="preserve">Stručno usavršavanje zaposlenika </t>
  </si>
  <si>
    <t xml:space="preserve">Sitni inventar i auto gume </t>
  </si>
  <si>
    <t xml:space="preserve">Usluge tekućeg i investicijskog održavanja </t>
  </si>
  <si>
    <t xml:space="preserve">Usluge promidžbe i informiranja </t>
  </si>
  <si>
    <t xml:space="preserve">Naknade troškova osobama izvan radnog odnosa </t>
  </si>
  <si>
    <t xml:space="preserve">Ostali rashodi </t>
  </si>
  <si>
    <t xml:space="preserve">Tekuće donacije </t>
  </si>
  <si>
    <t xml:space="preserve">Tekuće donacije u novcu </t>
  </si>
  <si>
    <t xml:space="preserve">Materijalni rashodi </t>
  </si>
  <si>
    <t xml:space="preserve">Naknade troškova izvan radnog odnosa </t>
  </si>
  <si>
    <t xml:space="preserve">Rashodi za usluge </t>
  </si>
  <si>
    <t xml:space="preserve">ostale usluge </t>
  </si>
  <si>
    <t xml:space="preserve">Ostali prihodi </t>
  </si>
  <si>
    <t xml:space="preserve">Troškovi sudskih postupaka </t>
  </si>
  <si>
    <t xml:space="preserve">Zatezne kamate </t>
  </si>
  <si>
    <t xml:space="preserve">Oprema za održavanje i zaštitu </t>
  </si>
  <si>
    <t xml:space="preserve">Zkupnine i najamnine </t>
  </si>
  <si>
    <t xml:space="preserve">Oprema za održavanje  i zaštitu </t>
  </si>
  <si>
    <t xml:space="preserve">Muzejski izlošci i predmeti </t>
  </si>
  <si>
    <t xml:space="preserve">IZVRŠENJE 2021. </t>
  </si>
  <si>
    <t>Kapitalne donacije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</si>
</sst>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_ ;[Red]\-#,##0.00\ "/>
    <numFmt numFmtId="167" formatCode="#,##0_ ;[Red]\-#,##0\ "/>
    <numFmt numFmtId="168" formatCode="[$-41A]d\.\ mmmm\ yyyy\."/>
    <numFmt numFmtId="169" formatCode="[$-41A]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9" fillId="33" borderId="11" xfId="0" applyFont="1" applyFill="1" applyBorder="1" applyAlignment="1">
      <alignment/>
    </xf>
    <xf numFmtId="166" fontId="52" fillId="0" borderId="0" xfId="0" applyNumberFormat="1" applyFont="1" applyAlignment="1">
      <alignment horizontal="right"/>
    </xf>
    <xf numFmtId="10" fontId="52" fillId="0" borderId="0" xfId="0" applyNumberFormat="1" applyFont="1" applyAlignment="1">
      <alignment horizontal="right"/>
    </xf>
    <xf numFmtId="166" fontId="59" fillId="33" borderId="10" xfId="0" applyNumberFormat="1" applyFont="1" applyFill="1" applyBorder="1" applyAlignment="1">
      <alignment horizontal="right"/>
    </xf>
    <xf numFmtId="10" fontId="59" fillId="33" borderId="10" xfId="0" applyNumberFormat="1" applyFont="1" applyFill="1" applyBorder="1" applyAlignment="1">
      <alignment horizontal="right"/>
    </xf>
    <xf numFmtId="10" fontId="59" fillId="33" borderId="12" xfId="0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0" fontId="59" fillId="4" borderId="13" xfId="0" applyFont="1" applyFill="1" applyBorder="1" applyAlignment="1">
      <alignment horizontal="left"/>
    </xf>
    <xf numFmtId="166" fontId="59" fillId="4" borderId="13" xfId="0" applyNumberFormat="1" applyFont="1" applyFill="1" applyBorder="1" applyAlignment="1">
      <alignment horizontal="right"/>
    </xf>
    <xf numFmtId="166" fontId="2" fillId="4" borderId="13" xfId="0" applyNumberFormat="1" applyFont="1" applyFill="1" applyBorder="1" applyAlignment="1">
      <alignment horizontal="right"/>
    </xf>
    <xf numFmtId="10" fontId="59" fillId="4" borderId="13" xfId="0" applyNumberFormat="1" applyFont="1" applyFill="1" applyBorder="1" applyAlignment="1">
      <alignment horizontal="right"/>
    </xf>
    <xf numFmtId="166" fontId="59" fillId="0" borderId="13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0" fontId="59" fillId="5" borderId="13" xfId="0" applyFont="1" applyFill="1" applyBorder="1" applyAlignment="1">
      <alignment/>
    </xf>
    <xf numFmtId="166" fontId="59" fillId="5" borderId="13" xfId="0" applyNumberFormat="1" applyFont="1" applyFill="1" applyBorder="1" applyAlignment="1">
      <alignment horizontal="right"/>
    </xf>
    <xf numFmtId="166" fontId="2" fillId="5" borderId="13" xfId="0" applyNumberFormat="1" applyFont="1" applyFill="1" applyBorder="1" applyAlignment="1">
      <alignment horizontal="right"/>
    </xf>
    <xf numFmtId="10" fontId="59" fillId="5" borderId="13" xfId="0" applyNumberFormat="1" applyFont="1" applyFill="1" applyBorder="1" applyAlignment="1">
      <alignment horizontal="right"/>
    </xf>
    <xf numFmtId="166" fontId="59" fillId="33" borderId="13" xfId="0" applyNumberFormat="1" applyFont="1" applyFill="1" applyBorder="1" applyAlignment="1">
      <alignment horizontal="center" wrapText="1"/>
    </xf>
    <xf numFmtId="49" fontId="59" fillId="33" borderId="13" xfId="0" applyNumberFormat="1" applyFont="1" applyFill="1" applyBorder="1" applyAlignment="1">
      <alignment horizontal="center" wrapText="1"/>
    </xf>
    <xf numFmtId="0" fontId="59" fillId="4" borderId="13" xfId="0" applyFont="1" applyFill="1" applyBorder="1" applyAlignment="1">
      <alignment horizontal="center"/>
    </xf>
    <xf numFmtId="0" fontId="59" fillId="33" borderId="14" xfId="0" applyFont="1" applyFill="1" applyBorder="1" applyAlignment="1">
      <alignment/>
    </xf>
    <xf numFmtId="0" fontId="59" fillId="33" borderId="14" xfId="0" applyFont="1" applyFill="1" applyBorder="1" applyAlignment="1">
      <alignment wrapText="1"/>
    </xf>
    <xf numFmtId="166" fontId="59" fillId="33" borderId="14" xfId="0" applyNumberFormat="1" applyFont="1" applyFill="1" applyBorder="1" applyAlignment="1">
      <alignment horizontal="center" wrapText="1"/>
    </xf>
    <xf numFmtId="10" fontId="59" fillId="33" borderId="14" xfId="0" applyNumberFormat="1" applyFont="1" applyFill="1" applyBorder="1" applyAlignment="1">
      <alignment horizontal="center" wrapText="1"/>
    </xf>
    <xf numFmtId="0" fontId="59" fillId="0" borderId="13" xfId="0" applyFont="1" applyBorder="1" applyAlignment="1">
      <alignment horizontal="center"/>
    </xf>
    <xf numFmtId="166" fontId="59" fillId="0" borderId="13" xfId="0" applyNumberFormat="1" applyFont="1" applyBorder="1" applyAlignment="1">
      <alignment horizontal="right"/>
    </xf>
    <xf numFmtId="166" fontId="59" fillId="0" borderId="15" xfId="0" applyNumberFormat="1" applyFont="1" applyBorder="1" applyAlignment="1">
      <alignment horizontal="right"/>
    </xf>
    <xf numFmtId="10" fontId="59" fillId="0" borderId="15" xfId="0" applyNumberFormat="1" applyFont="1" applyBorder="1" applyAlignment="1">
      <alignment horizontal="right"/>
    </xf>
    <xf numFmtId="0" fontId="59" fillId="34" borderId="13" xfId="0" applyFont="1" applyFill="1" applyBorder="1" applyAlignment="1">
      <alignment horizontal="center"/>
    </xf>
    <xf numFmtId="0" fontId="59" fillId="34" borderId="13" xfId="0" applyFont="1" applyFill="1" applyBorder="1" applyAlignment="1">
      <alignment horizontal="left"/>
    </xf>
    <xf numFmtId="166" fontId="59" fillId="34" borderId="13" xfId="0" applyNumberFormat="1" applyFont="1" applyFill="1" applyBorder="1" applyAlignment="1">
      <alignment horizontal="right"/>
    </xf>
    <xf numFmtId="166" fontId="2" fillId="34" borderId="13" xfId="0" applyNumberFormat="1" applyFont="1" applyFill="1" applyBorder="1" applyAlignment="1">
      <alignment horizontal="right"/>
    </xf>
    <xf numFmtId="10" fontId="59" fillId="34" borderId="13" xfId="0" applyNumberFormat="1" applyFont="1" applyFill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0" fontId="59" fillId="0" borderId="13" xfId="0" applyNumberFormat="1" applyFont="1" applyBorder="1" applyAlignment="1">
      <alignment horizontal="right"/>
    </xf>
    <xf numFmtId="0" fontId="59" fillId="6" borderId="13" xfId="0" applyFont="1" applyFill="1" applyBorder="1" applyAlignment="1">
      <alignment horizontal="center"/>
    </xf>
    <xf numFmtId="0" fontId="59" fillId="6" borderId="13" xfId="0" applyFont="1" applyFill="1" applyBorder="1" applyAlignment="1">
      <alignment horizontal="left"/>
    </xf>
    <xf numFmtId="166" fontId="59" fillId="6" borderId="13" xfId="0" applyNumberFormat="1" applyFont="1" applyFill="1" applyBorder="1" applyAlignment="1">
      <alignment horizontal="right"/>
    </xf>
    <xf numFmtId="166" fontId="2" fillId="6" borderId="13" xfId="0" applyNumberFormat="1" applyFont="1" applyFill="1" applyBorder="1" applyAlignment="1">
      <alignment horizontal="right"/>
    </xf>
    <xf numFmtId="10" fontId="59" fillId="6" borderId="13" xfId="0" applyNumberFormat="1" applyFont="1" applyFill="1" applyBorder="1" applyAlignment="1">
      <alignment horizontal="right"/>
    </xf>
    <xf numFmtId="0" fontId="59" fillId="2" borderId="13" xfId="0" applyFont="1" applyFill="1" applyBorder="1" applyAlignment="1">
      <alignment horizontal="center"/>
    </xf>
    <xf numFmtId="0" fontId="59" fillId="2" borderId="13" xfId="0" applyFont="1" applyFill="1" applyBorder="1" applyAlignment="1">
      <alignment horizontal="left"/>
    </xf>
    <xf numFmtId="166" fontId="59" fillId="2" borderId="13" xfId="0" applyNumberFormat="1" applyFont="1" applyFill="1" applyBorder="1" applyAlignment="1">
      <alignment horizontal="right"/>
    </xf>
    <xf numFmtId="166" fontId="2" fillId="2" borderId="13" xfId="0" applyNumberFormat="1" applyFont="1" applyFill="1" applyBorder="1" applyAlignment="1">
      <alignment horizontal="right"/>
    </xf>
    <xf numFmtId="10" fontId="59" fillId="2" borderId="13" xfId="0" applyNumberFormat="1" applyFont="1" applyFill="1" applyBorder="1" applyAlignment="1">
      <alignment horizontal="right"/>
    </xf>
    <xf numFmtId="0" fontId="52" fillId="0" borderId="13" xfId="0" applyFont="1" applyBorder="1" applyAlignment="1">
      <alignment horizontal="center"/>
    </xf>
    <xf numFmtId="0" fontId="52" fillId="0" borderId="13" xfId="0" applyFont="1" applyBorder="1" applyAlignment="1">
      <alignment horizontal="left"/>
    </xf>
    <xf numFmtId="166" fontId="52" fillId="0" borderId="13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10" fontId="52" fillId="0" borderId="13" xfId="0" applyNumberFormat="1" applyFont="1" applyBorder="1" applyAlignment="1">
      <alignment horizontal="right"/>
    </xf>
    <xf numFmtId="0" fontId="59" fillId="0" borderId="13" xfId="0" applyFont="1" applyBorder="1" applyAlignment="1">
      <alignment horizontal="left"/>
    </xf>
    <xf numFmtId="166" fontId="59" fillId="0" borderId="14" xfId="0" applyNumberFormat="1" applyFont="1" applyBorder="1" applyAlignment="1">
      <alignment horizontal="right"/>
    </xf>
    <xf numFmtId="10" fontId="59" fillId="0" borderId="14" xfId="0" applyNumberFormat="1" applyFont="1" applyBorder="1" applyAlignment="1">
      <alignment horizontal="right"/>
    </xf>
    <xf numFmtId="0" fontId="59" fillId="6" borderId="13" xfId="19" applyFont="1" applyBorder="1" applyAlignment="1">
      <alignment horizontal="left"/>
    </xf>
    <xf numFmtId="166" fontId="59" fillId="6" borderId="13" xfId="19" applyNumberFormat="1" applyFont="1" applyBorder="1" applyAlignment="1">
      <alignment horizontal="right"/>
    </xf>
    <xf numFmtId="166" fontId="52" fillId="6" borderId="13" xfId="19" applyNumberFormat="1" applyFont="1" applyBorder="1" applyAlignment="1">
      <alignment horizontal="right"/>
    </xf>
    <xf numFmtId="10" fontId="52" fillId="6" borderId="13" xfId="19" applyNumberFormat="1" applyFont="1" applyBorder="1" applyAlignment="1">
      <alignment horizontal="right"/>
    </xf>
    <xf numFmtId="0" fontId="59" fillId="4" borderId="13" xfId="17" applyFont="1" applyBorder="1" applyAlignment="1">
      <alignment horizontal="left"/>
    </xf>
    <xf numFmtId="166" fontId="59" fillId="4" borderId="13" xfId="17" applyNumberFormat="1" applyFont="1" applyBorder="1" applyAlignment="1">
      <alignment horizontal="right"/>
    </xf>
    <xf numFmtId="166" fontId="52" fillId="4" borderId="13" xfId="17" applyNumberFormat="1" applyFont="1" applyBorder="1" applyAlignment="1">
      <alignment horizontal="right"/>
    </xf>
    <xf numFmtId="10" fontId="52" fillId="4" borderId="13" xfId="17" applyNumberFormat="1" applyFont="1" applyBorder="1" applyAlignment="1">
      <alignment horizontal="right"/>
    </xf>
    <xf numFmtId="0" fontId="59" fillId="33" borderId="15" xfId="0" applyFont="1" applyFill="1" applyBorder="1" applyAlignment="1">
      <alignment horizontal="left"/>
    </xf>
    <xf numFmtId="0" fontId="59" fillId="33" borderId="15" xfId="0" applyFont="1" applyFill="1" applyBorder="1" applyAlignment="1">
      <alignment horizontal="center"/>
    </xf>
    <xf numFmtId="166" fontId="59" fillId="33" borderId="13" xfId="0" applyNumberFormat="1" applyFont="1" applyFill="1" applyBorder="1" applyAlignment="1">
      <alignment horizontal="right"/>
    </xf>
    <xf numFmtId="10" fontId="59" fillId="33" borderId="13" xfId="0" applyNumberFormat="1" applyFont="1" applyFill="1" applyBorder="1" applyAlignment="1">
      <alignment horizontal="right"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166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0" fontId="59" fillId="0" borderId="13" xfId="0" applyFont="1" applyFill="1" applyBorder="1" applyAlignment="1">
      <alignment/>
    </xf>
    <xf numFmtId="166" fontId="52" fillId="0" borderId="13" xfId="0" applyNumberFormat="1" applyFont="1" applyFill="1" applyBorder="1" applyAlignment="1">
      <alignment horizontal="right"/>
    </xf>
    <xf numFmtId="10" fontId="52" fillId="0" borderId="13" xfId="0" applyNumberFormat="1" applyFont="1" applyFill="1" applyBorder="1" applyAlignment="1">
      <alignment horizontal="right"/>
    </xf>
    <xf numFmtId="0" fontId="59" fillId="34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9" fillId="6" borderId="13" xfId="0" applyFont="1" applyFill="1" applyBorder="1" applyAlignment="1">
      <alignment/>
    </xf>
    <xf numFmtId="0" fontId="59" fillId="4" borderId="13" xfId="0" applyFont="1" applyFill="1" applyBorder="1" applyAlignment="1">
      <alignment/>
    </xf>
    <xf numFmtId="0" fontId="59" fillId="2" borderId="13" xfId="0" applyFont="1" applyFill="1" applyBorder="1" applyAlignment="1">
      <alignment/>
    </xf>
    <xf numFmtId="0" fontId="59" fillId="7" borderId="13" xfId="0" applyFont="1" applyFill="1" applyBorder="1" applyAlignment="1">
      <alignment/>
    </xf>
    <xf numFmtId="166" fontId="59" fillId="7" borderId="13" xfId="0" applyNumberFormat="1" applyFont="1" applyFill="1" applyBorder="1" applyAlignment="1">
      <alignment horizontal="right"/>
    </xf>
    <xf numFmtId="166" fontId="2" fillId="7" borderId="13" xfId="0" applyNumberFormat="1" applyFont="1" applyFill="1" applyBorder="1" applyAlignment="1">
      <alignment horizontal="right"/>
    </xf>
    <xf numFmtId="10" fontId="59" fillId="7" borderId="13" xfId="0" applyNumberFormat="1" applyFont="1" applyFill="1" applyBorder="1" applyAlignment="1">
      <alignment horizontal="right"/>
    </xf>
    <xf numFmtId="10" fontId="59" fillId="0" borderId="13" xfId="0" applyNumberFormat="1" applyFont="1" applyFill="1" applyBorder="1" applyAlignment="1">
      <alignment horizontal="right"/>
    </xf>
    <xf numFmtId="0" fontId="52" fillId="0" borderId="13" xfId="0" applyFont="1" applyBorder="1" applyAlignment="1">
      <alignment/>
    </xf>
    <xf numFmtId="166" fontId="52" fillId="35" borderId="13" xfId="0" applyNumberFormat="1" applyFont="1" applyFill="1" applyBorder="1" applyAlignment="1">
      <alignment horizontal="right"/>
    </xf>
    <xf numFmtId="166" fontId="3" fillId="35" borderId="13" xfId="0" applyNumberFormat="1" applyFont="1" applyFill="1" applyBorder="1" applyAlignment="1">
      <alignment horizontal="right"/>
    </xf>
    <xf numFmtId="4" fontId="52" fillId="0" borderId="13" xfId="0" applyNumberFormat="1" applyFont="1" applyBorder="1" applyAlignment="1">
      <alignment/>
    </xf>
    <xf numFmtId="0" fontId="59" fillId="4" borderId="13" xfId="17" applyFont="1" applyBorder="1" applyAlignment="1">
      <alignment/>
    </xf>
    <xf numFmtId="2" fontId="52" fillId="0" borderId="13" xfId="0" applyNumberFormat="1" applyFont="1" applyBorder="1" applyAlignment="1">
      <alignment/>
    </xf>
    <xf numFmtId="2" fontId="52" fillId="4" borderId="13" xfId="17" applyNumberFormat="1" applyFont="1" applyBorder="1" applyAlignment="1">
      <alignment/>
    </xf>
    <xf numFmtId="0" fontId="52" fillId="4" borderId="13" xfId="17" applyFont="1" applyBorder="1" applyAlignment="1">
      <alignment/>
    </xf>
    <xf numFmtId="0" fontId="59" fillId="6" borderId="13" xfId="19" applyFont="1" applyBorder="1" applyAlignment="1">
      <alignment/>
    </xf>
    <xf numFmtId="0" fontId="52" fillId="4" borderId="13" xfId="17" applyFont="1" applyBorder="1" applyAlignment="1">
      <alignment horizontal="left"/>
    </xf>
    <xf numFmtId="0" fontId="60" fillId="28" borderId="13" xfId="42" applyFont="1" applyBorder="1" applyAlignment="1">
      <alignment horizontal="left"/>
    </xf>
    <xf numFmtId="0" fontId="60" fillId="28" borderId="13" xfId="42" applyFont="1" applyBorder="1" applyAlignment="1">
      <alignment/>
    </xf>
    <xf numFmtId="166" fontId="60" fillId="28" borderId="13" xfId="42" applyNumberFormat="1" applyFont="1" applyBorder="1" applyAlignment="1">
      <alignment horizontal="right"/>
    </xf>
    <xf numFmtId="10" fontId="60" fillId="28" borderId="13" xfId="42" applyNumberFormat="1" applyFont="1" applyBorder="1" applyAlignment="1">
      <alignment horizontal="right"/>
    </xf>
    <xf numFmtId="4" fontId="59" fillId="4" borderId="13" xfId="17" applyNumberFormat="1" applyFont="1" applyBorder="1" applyAlignment="1">
      <alignment/>
    </xf>
    <xf numFmtId="0" fontId="52" fillId="0" borderId="13" xfId="0" applyFont="1" applyFill="1" applyBorder="1" applyAlignment="1">
      <alignment horizontal="left"/>
    </xf>
    <xf numFmtId="0" fontId="59" fillId="33" borderId="13" xfId="0" applyFont="1" applyFill="1" applyBorder="1" applyAlignment="1">
      <alignment vertical="center"/>
    </xf>
    <xf numFmtId="166" fontId="59" fillId="33" borderId="13" xfId="0" applyNumberFormat="1" applyFont="1" applyFill="1" applyBorder="1" applyAlignment="1">
      <alignment horizontal="right" vertical="center"/>
    </xf>
    <xf numFmtId="10" fontId="59" fillId="33" borderId="13" xfId="0" applyNumberFormat="1" applyFont="1" applyFill="1" applyBorder="1" applyAlignment="1">
      <alignment horizontal="right" vertical="center"/>
    </xf>
    <xf numFmtId="0" fontId="61" fillId="22" borderId="13" xfId="36" applyFont="1" applyBorder="1" applyAlignment="1">
      <alignment horizontal="center"/>
    </xf>
    <xf numFmtId="0" fontId="61" fillId="22" borderId="13" xfId="36" applyFont="1" applyBorder="1" applyAlignment="1">
      <alignment horizontal="left"/>
    </xf>
    <xf numFmtId="166" fontId="61" fillId="22" borderId="13" xfId="36" applyNumberFormat="1" applyFont="1" applyBorder="1" applyAlignment="1">
      <alignment horizontal="right"/>
    </xf>
    <xf numFmtId="10" fontId="61" fillId="22" borderId="13" xfId="36" applyNumberFormat="1" applyFont="1" applyBorder="1" applyAlignment="1">
      <alignment horizontal="right"/>
    </xf>
    <xf numFmtId="0" fontId="61" fillId="22" borderId="13" xfId="36" applyFont="1" applyBorder="1" applyAlignment="1">
      <alignment/>
    </xf>
    <xf numFmtId="166" fontId="2" fillId="22" borderId="13" xfId="36" applyNumberFormat="1" applyFont="1" applyBorder="1" applyAlignment="1">
      <alignment horizontal="right"/>
    </xf>
    <xf numFmtId="9" fontId="52" fillId="0" borderId="13" xfId="51" applyFont="1" applyBorder="1" applyAlignment="1">
      <alignment horizontal="right"/>
    </xf>
    <xf numFmtId="10" fontId="52" fillId="0" borderId="13" xfId="0" applyNumberFormat="1" applyFont="1" applyBorder="1" applyAlignment="1">
      <alignment/>
    </xf>
    <xf numFmtId="10" fontId="52" fillId="4" borderId="13" xfId="17" applyNumberFormat="1" applyFont="1" applyBorder="1" applyAlignment="1">
      <alignment/>
    </xf>
    <xf numFmtId="10" fontId="59" fillId="4" borderId="13" xfId="17" applyNumberFormat="1" applyFont="1" applyBorder="1" applyAlignment="1">
      <alignment horizontal="right"/>
    </xf>
    <xf numFmtId="10" fontId="52" fillId="34" borderId="13" xfId="0" applyNumberFormat="1" applyFont="1" applyFill="1" applyBorder="1" applyAlignment="1">
      <alignment horizontal="right"/>
    </xf>
    <xf numFmtId="10" fontId="52" fillId="6" borderId="13" xfId="0" applyNumberFormat="1" applyFont="1" applyFill="1" applyBorder="1" applyAlignment="1">
      <alignment horizontal="right"/>
    </xf>
    <xf numFmtId="10" fontId="52" fillId="4" borderId="13" xfId="0" applyNumberFormat="1" applyFont="1" applyFill="1" applyBorder="1" applyAlignment="1">
      <alignment horizontal="right"/>
    </xf>
    <xf numFmtId="10" fontId="52" fillId="2" borderId="13" xfId="0" applyNumberFormat="1" applyFont="1" applyFill="1" applyBorder="1" applyAlignment="1">
      <alignment horizontal="right"/>
    </xf>
    <xf numFmtId="10" fontId="52" fillId="5" borderId="13" xfId="0" applyNumberFormat="1" applyFont="1" applyFill="1" applyBorder="1" applyAlignment="1">
      <alignment horizontal="right"/>
    </xf>
    <xf numFmtId="10" fontId="52" fillId="7" borderId="13" xfId="0" applyNumberFormat="1" applyFont="1" applyFill="1" applyBorder="1" applyAlignment="1">
      <alignment horizontal="right"/>
    </xf>
    <xf numFmtId="10" fontId="52" fillId="0" borderId="13" xfId="0" applyNumberFormat="1" applyFont="1" applyBorder="1" applyAlignment="1" quotePrefix="1">
      <alignment horizontal="right"/>
    </xf>
    <xf numFmtId="2" fontId="3" fillId="0" borderId="13" xfId="0" applyNumberFormat="1" applyFont="1" applyBorder="1" applyAlignment="1">
      <alignment/>
    </xf>
    <xf numFmtId="2" fontId="59" fillId="4" borderId="13" xfId="17" applyNumberFormat="1" applyFont="1" applyBorder="1" applyAlignment="1">
      <alignment/>
    </xf>
    <xf numFmtId="0" fontId="59" fillId="33" borderId="13" xfId="0" applyFont="1" applyFill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8"/>
  <sheetViews>
    <sheetView tabSelected="1" zoomScalePageLayoutView="0" workbookViewId="0" topLeftCell="A499">
      <selection activeCell="E84" sqref="E84"/>
    </sheetView>
  </sheetViews>
  <sheetFormatPr defaultColWidth="9.140625" defaultRowHeight="15"/>
  <cols>
    <col min="1" max="1" width="7.8515625" style="0" customWidth="1"/>
    <col min="2" max="2" width="59.57421875" style="0" customWidth="1"/>
    <col min="3" max="7" width="18.7109375" style="0" customWidth="1"/>
    <col min="8" max="8" width="12.7109375" style="0" customWidth="1"/>
    <col min="9" max="9" width="15.00390625" style="0" customWidth="1"/>
    <col min="10" max="12" width="18.7109375" style="0" customWidth="1"/>
  </cols>
  <sheetData>
    <row r="1" ht="12" customHeight="1"/>
    <row r="2" spans="1:6" ht="18">
      <c r="A2" s="3" t="s">
        <v>95</v>
      </c>
      <c r="B2" s="1"/>
      <c r="C2" s="1"/>
      <c r="D2" s="1"/>
      <c r="E2" s="1"/>
      <c r="F2" s="1"/>
    </row>
    <row r="3" spans="1:12" ht="20.25" customHeight="1">
      <c r="A3" s="2"/>
      <c r="B3" s="5"/>
      <c r="C3" s="5"/>
      <c r="D3" s="5"/>
      <c r="E3" s="5"/>
      <c r="F3" s="5"/>
      <c r="G3" s="4"/>
      <c r="H3" s="4"/>
      <c r="I3" s="5"/>
      <c r="J3" s="5"/>
      <c r="K3" s="13"/>
      <c r="L3" s="5"/>
    </row>
    <row r="4" spans="1:12" ht="20.25" customHeight="1">
      <c r="A4" s="14" t="s">
        <v>177</v>
      </c>
      <c r="B4" s="14"/>
      <c r="C4" s="14"/>
      <c r="D4" s="14"/>
      <c r="E4" s="14"/>
      <c r="F4" s="14"/>
      <c r="G4" s="4"/>
      <c r="H4" s="4"/>
      <c r="I4" s="5"/>
      <c r="J4" s="5"/>
      <c r="K4" s="13"/>
      <c r="L4" s="5"/>
    </row>
    <row r="5" spans="1:9" ht="20.25" customHeight="1">
      <c r="A5" s="5"/>
      <c r="B5" s="5"/>
      <c r="C5" s="5"/>
      <c r="D5" s="5"/>
      <c r="E5" s="5"/>
      <c r="F5" s="5"/>
      <c r="G5" s="5"/>
      <c r="H5" s="5"/>
      <c r="I5" s="5"/>
    </row>
    <row r="6" spans="1:10" ht="63.75" customHeight="1">
      <c r="A6" s="137" t="s">
        <v>117</v>
      </c>
      <c r="B6" s="137"/>
      <c r="C6" s="34" t="s">
        <v>100</v>
      </c>
      <c r="D6" s="34" t="s">
        <v>97</v>
      </c>
      <c r="E6" s="34" t="s">
        <v>101</v>
      </c>
      <c r="F6" s="35" t="s">
        <v>121</v>
      </c>
      <c r="G6" s="34" t="s">
        <v>76</v>
      </c>
      <c r="H6" s="34" t="s">
        <v>137</v>
      </c>
      <c r="I6" s="34" t="s">
        <v>128</v>
      </c>
      <c r="J6" s="2"/>
    </row>
    <row r="7" spans="1:11" s="11" customFormat="1" ht="18" customHeight="1">
      <c r="A7" s="118" t="s">
        <v>3</v>
      </c>
      <c r="B7" s="119" t="s">
        <v>89</v>
      </c>
      <c r="C7" s="120">
        <f>SUBTOTAL(9,C8:C23)</f>
        <v>2603492</v>
      </c>
      <c r="D7" s="120">
        <f>SUBTOTAL(9,D8:D23)</f>
        <v>3321229</v>
      </c>
      <c r="E7" s="120">
        <f>SUBTOTAL(9,E8:E23)</f>
        <v>3293572</v>
      </c>
      <c r="F7" s="120">
        <f>G7-D7</f>
        <v>1061</v>
      </c>
      <c r="G7" s="120">
        <f>SUBTOTAL(9,G8:G23)</f>
        <v>3322290</v>
      </c>
      <c r="H7" s="121">
        <f>IF(C7&lt;&gt;0,E7/C7,"-")</f>
        <v>1.2650593894661477</v>
      </c>
      <c r="I7" s="121">
        <f>IF(D7&lt;&gt;0,E7/D7,"-")</f>
        <v>0.9916726609336484</v>
      </c>
      <c r="J7" s="2"/>
      <c r="K7"/>
    </row>
    <row r="8" spans="1:11" s="11" customFormat="1" ht="20.25" customHeight="1" hidden="1">
      <c r="A8" s="41"/>
      <c r="B8" s="41"/>
      <c r="C8" s="42"/>
      <c r="D8" s="42"/>
      <c r="E8" s="42"/>
      <c r="F8" s="43"/>
      <c r="G8" s="43"/>
      <c r="H8" s="44"/>
      <c r="I8" s="44"/>
      <c r="J8" s="2"/>
      <c r="K8"/>
    </row>
    <row r="9" spans="1:11" s="12" customFormat="1" ht="18" customHeight="1">
      <c r="A9" s="45" t="s">
        <v>2</v>
      </c>
      <c r="B9" s="46" t="s">
        <v>82</v>
      </c>
      <c r="C9" s="47">
        <f>SUBTOTAL(9,C10:C22)</f>
        <v>2603492</v>
      </c>
      <c r="D9" s="47">
        <f>SUBTOTAL(9,D10:D22)</f>
        <v>3321229</v>
      </c>
      <c r="E9" s="47">
        <f>SUBTOTAL(9,E10:E22)</f>
        <v>3293572</v>
      </c>
      <c r="F9" s="48">
        <f>G9-D9</f>
        <v>1061</v>
      </c>
      <c r="G9" s="47">
        <f>SUBTOTAL(9,G10:G22)</f>
        <v>3322290</v>
      </c>
      <c r="H9" s="49">
        <f>IF(C9&lt;&gt;0,E9/C9,"-")</f>
        <v>1.2650593894661477</v>
      </c>
      <c r="I9" s="49">
        <f>IF(D9&lt;&gt;0,E9/D9,"-")</f>
        <v>0.9916726609336484</v>
      </c>
      <c r="J9" s="2"/>
      <c r="K9"/>
    </row>
    <row r="10" spans="1:10" ht="20.25" customHeight="1" hidden="1">
      <c r="A10" s="41"/>
      <c r="B10" s="41"/>
      <c r="C10" s="42"/>
      <c r="D10" s="42"/>
      <c r="E10" s="42"/>
      <c r="F10" s="50"/>
      <c r="G10" s="42"/>
      <c r="H10" s="51"/>
      <c r="I10" s="51"/>
      <c r="J10" s="2"/>
    </row>
    <row r="11" spans="1:11" s="9" customFormat="1" ht="18" customHeight="1">
      <c r="A11" s="52" t="s">
        <v>13</v>
      </c>
      <c r="B11" s="53" t="s">
        <v>145</v>
      </c>
      <c r="C11" s="54">
        <f>SUBTOTAL(9,C12:C21)</f>
        <v>2603492</v>
      </c>
      <c r="D11" s="54">
        <f>SUBTOTAL(9,D12:D21)</f>
        <v>3321229</v>
      </c>
      <c r="E11" s="54">
        <f>SUBTOTAL(9,E12:E21)</f>
        <v>3293572</v>
      </c>
      <c r="F11" s="55">
        <f>G11-D11</f>
        <v>1061</v>
      </c>
      <c r="G11" s="54">
        <f>SUBTOTAL(9,G12:G21)</f>
        <v>3322290</v>
      </c>
      <c r="H11" s="56">
        <f>IF(C11&lt;&gt;0,E11/C11,"-")</f>
        <v>1.2650593894661477</v>
      </c>
      <c r="I11" s="56">
        <f>IF(D11&lt;&gt;0,E11/D11,"-")</f>
        <v>0.9916726609336484</v>
      </c>
      <c r="J11" s="2"/>
      <c r="K11"/>
    </row>
    <row r="12" spans="1:10" ht="20.25" customHeight="1" hidden="1">
      <c r="A12" s="41"/>
      <c r="B12" s="41"/>
      <c r="C12" s="42"/>
      <c r="D12" s="42"/>
      <c r="E12" s="42"/>
      <c r="F12" s="50"/>
      <c r="G12" s="42"/>
      <c r="H12" s="51"/>
      <c r="I12" s="51"/>
      <c r="J12" s="2"/>
    </row>
    <row r="13" spans="1:11" s="8" customFormat="1" ht="18" customHeight="1">
      <c r="A13" s="36" t="s">
        <v>29</v>
      </c>
      <c r="B13" s="24" t="s">
        <v>149</v>
      </c>
      <c r="C13" s="25">
        <f>SUBTOTAL(9,C14:C20)</f>
        <v>2603492</v>
      </c>
      <c r="D13" s="25">
        <f>SUBTOTAL(9,D14:D20)</f>
        <v>3321229</v>
      </c>
      <c r="E13" s="25">
        <f>SUBTOTAL(9,E14:E20)</f>
        <v>3293572</v>
      </c>
      <c r="F13" s="26">
        <f>G13-D13</f>
        <v>1061</v>
      </c>
      <c r="G13" s="25">
        <f>SUBTOTAL(9,G14:G20)</f>
        <v>3322290</v>
      </c>
      <c r="H13" s="27">
        <f>IF(C13&lt;&gt;0,E13/C13,"-")</f>
        <v>1.2650593894661477</v>
      </c>
      <c r="I13" s="27">
        <f>IF(D13&lt;&gt;0,E13/D13,"-")</f>
        <v>0.9916726609336484</v>
      </c>
      <c r="J13" s="2"/>
      <c r="K13"/>
    </row>
    <row r="14" spans="1:10" ht="20.25" customHeight="1" hidden="1">
      <c r="A14" s="41"/>
      <c r="B14" s="41"/>
      <c r="C14" s="42"/>
      <c r="D14" s="42"/>
      <c r="E14" s="42"/>
      <c r="F14" s="50"/>
      <c r="G14" s="42"/>
      <c r="H14" s="51"/>
      <c r="I14" s="51"/>
      <c r="J14" s="2"/>
    </row>
    <row r="15" spans="1:11" s="7" customFormat="1" ht="409.5" customHeight="1" hidden="1">
      <c r="A15" s="57" t="s">
        <v>29</v>
      </c>
      <c r="B15" s="58" t="s">
        <v>149</v>
      </c>
      <c r="C15" s="59">
        <f>SUBTOTAL(9,C16:C19)</f>
        <v>2603492</v>
      </c>
      <c r="D15" s="59">
        <f>SUBTOTAL(9,D16:D19)</f>
        <v>3321229</v>
      </c>
      <c r="E15" s="59">
        <f>SUBTOTAL(9,E16:E19)</f>
        <v>3293572</v>
      </c>
      <c r="F15" s="60">
        <f>G15-D15</f>
        <v>1061</v>
      </c>
      <c r="G15" s="59">
        <f>SUBTOTAL(9,G16:G19)</f>
        <v>3322290</v>
      </c>
      <c r="H15" s="61">
        <f>IF(C15&lt;&gt;0,E15/C15,"-")</f>
        <v>1.2650593894661477</v>
      </c>
      <c r="I15" s="61">
        <f>IF(D15&lt;&gt;0,E15/D15,"-")</f>
        <v>0.9916726609336484</v>
      </c>
      <c r="J15" s="2"/>
      <c r="K15"/>
    </row>
    <row r="16" spans="1:10" ht="20.25" customHeight="1" hidden="1">
      <c r="A16" s="41"/>
      <c r="B16" s="41"/>
      <c r="C16" s="42"/>
      <c r="D16" s="42"/>
      <c r="E16" s="42"/>
      <c r="F16" s="50"/>
      <c r="G16" s="42"/>
      <c r="H16" s="51"/>
      <c r="I16" s="51"/>
      <c r="J16" s="2"/>
    </row>
    <row r="17" spans="1:11" s="7" customFormat="1" ht="15" customHeight="1">
      <c r="A17" s="62" t="s">
        <v>67</v>
      </c>
      <c r="B17" s="63" t="s">
        <v>144</v>
      </c>
      <c r="C17" s="64">
        <v>2244492</v>
      </c>
      <c r="D17" s="64">
        <v>2321229</v>
      </c>
      <c r="E17" s="64">
        <v>2293572</v>
      </c>
      <c r="F17" s="65">
        <f>G17-D17</f>
        <v>1061</v>
      </c>
      <c r="G17" s="64">
        <v>2322290</v>
      </c>
      <c r="H17" s="66">
        <f>IF(C17&lt;&gt;0,E17/C17,"-")</f>
        <v>1.0218668634149732</v>
      </c>
      <c r="I17" s="66">
        <f>IF(D17&lt;&gt;0,E17/D17,"-")</f>
        <v>0.9880851910776576</v>
      </c>
      <c r="J17" s="2"/>
      <c r="K17"/>
    </row>
    <row r="18" spans="1:11" s="7" customFormat="1" ht="15" customHeight="1">
      <c r="A18" s="62" t="s">
        <v>68</v>
      </c>
      <c r="B18" s="63" t="s">
        <v>147</v>
      </c>
      <c r="C18" s="64">
        <v>359000</v>
      </c>
      <c r="D18" s="64">
        <v>1000000</v>
      </c>
      <c r="E18" s="64">
        <v>1000000</v>
      </c>
      <c r="F18" s="65">
        <f>G18-D18</f>
        <v>0</v>
      </c>
      <c r="G18" s="64">
        <v>1000000</v>
      </c>
      <c r="H18" s="66">
        <f>E18/C18</f>
        <v>2.785515320334262</v>
      </c>
      <c r="I18" s="66">
        <f>IF(D18&lt;&gt;0,E18/D18,"-")</f>
        <v>1</v>
      </c>
      <c r="J18" s="2"/>
      <c r="K18"/>
    </row>
    <row r="19" spans="1:10" ht="20.25" customHeight="1" hidden="1">
      <c r="A19" s="41"/>
      <c r="B19" s="67"/>
      <c r="C19" s="42"/>
      <c r="D19" s="42"/>
      <c r="E19" s="42"/>
      <c r="F19" s="68"/>
      <c r="G19" s="68"/>
      <c r="H19" s="69"/>
      <c r="I19" s="69"/>
      <c r="J19" s="2"/>
    </row>
    <row r="20" spans="1:10" ht="20.25" customHeight="1" hidden="1">
      <c r="A20" s="41"/>
      <c r="B20" s="67"/>
      <c r="C20" s="42"/>
      <c r="D20" s="42"/>
      <c r="E20" s="42"/>
      <c r="F20" s="42"/>
      <c r="G20" s="42"/>
      <c r="H20" s="51"/>
      <c r="I20" s="51"/>
      <c r="J20" s="2"/>
    </row>
    <row r="21" spans="1:10" ht="20.25" customHeight="1" hidden="1">
      <c r="A21" s="41"/>
      <c r="B21" s="67"/>
      <c r="C21" s="42"/>
      <c r="D21" s="42"/>
      <c r="E21" s="42"/>
      <c r="F21" s="42"/>
      <c r="G21" s="42"/>
      <c r="H21" s="51"/>
      <c r="I21" s="51"/>
      <c r="J21" s="2"/>
    </row>
    <row r="22" spans="1:10" ht="20.25" customHeight="1" hidden="1">
      <c r="A22" s="41"/>
      <c r="B22" s="67"/>
      <c r="C22" s="42"/>
      <c r="D22" s="42"/>
      <c r="E22" s="42"/>
      <c r="F22" s="42"/>
      <c r="G22" s="42"/>
      <c r="H22" s="51"/>
      <c r="I22" s="51"/>
      <c r="J22" s="2"/>
    </row>
    <row r="23" spans="1:10" ht="20.25" customHeight="1" hidden="1">
      <c r="A23" s="41"/>
      <c r="B23" s="41"/>
      <c r="C23" s="42"/>
      <c r="D23" s="42"/>
      <c r="E23" s="42"/>
      <c r="F23" s="42"/>
      <c r="G23" s="42"/>
      <c r="H23" s="51"/>
      <c r="I23" s="51"/>
      <c r="J23" s="2"/>
    </row>
    <row r="24" spans="1:11" s="11" customFormat="1" ht="18" customHeight="1">
      <c r="A24" s="118" t="s">
        <v>4</v>
      </c>
      <c r="B24" s="119" t="s">
        <v>79</v>
      </c>
      <c r="C24" s="120">
        <f>SUBTOTAL(9,C25:C42)</f>
        <v>366486</v>
      </c>
      <c r="D24" s="120">
        <f>SUBTOTAL(9,D25:D40)</f>
        <v>250000</v>
      </c>
      <c r="E24" s="120">
        <f>SUBTOTAL(9,E25:E41)</f>
        <v>481744</v>
      </c>
      <c r="F24" s="120">
        <f>G24-D24</f>
        <v>150000</v>
      </c>
      <c r="G24" s="120">
        <f>SUBTOTAL(9,G25:G40)</f>
        <v>400000</v>
      </c>
      <c r="H24" s="121">
        <f>IF(C24&lt;&gt;0,E24/C24,"-")</f>
        <v>1.3144949602440474</v>
      </c>
      <c r="I24" s="121">
        <f>IF(D24&lt;&gt;0,E24/D24,"-")</f>
        <v>1.926976</v>
      </c>
      <c r="J24" s="2"/>
      <c r="K24"/>
    </row>
    <row r="25" spans="1:11" s="11" customFormat="1" ht="20.25" customHeight="1" hidden="1">
      <c r="A25" s="41"/>
      <c r="B25" s="41"/>
      <c r="C25" s="42"/>
      <c r="D25" s="42"/>
      <c r="E25" s="42"/>
      <c r="F25" s="42"/>
      <c r="G25" s="42"/>
      <c r="H25" s="51"/>
      <c r="I25" s="51"/>
      <c r="J25" s="2"/>
      <c r="K25"/>
    </row>
    <row r="26" spans="1:11" s="12" customFormat="1" ht="18" customHeight="1">
      <c r="A26" s="45" t="s">
        <v>2</v>
      </c>
      <c r="B26" s="46" t="s">
        <v>82</v>
      </c>
      <c r="C26" s="47">
        <f>SUBTOTAL(9,C27:C39)</f>
        <v>364836</v>
      </c>
      <c r="D26" s="47">
        <f>SUBTOTAL(9,D27:D39)</f>
        <v>250000</v>
      </c>
      <c r="E26" s="47">
        <f>SUBTOTAL(9,E27:E41)</f>
        <v>481744</v>
      </c>
      <c r="F26" s="47">
        <f>G26-D26</f>
        <v>150000</v>
      </c>
      <c r="G26" s="47">
        <f>SUBTOTAL(9,G27:G39)</f>
        <v>400000</v>
      </c>
      <c r="H26" s="49">
        <f>IF(C26&lt;&gt;0,E26/C26,"-")</f>
        <v>1.3204398688725894</v>
      </c>
      <c r="I26" s="49">
        <f>IF(D26&lt;&gt;0,E26/D26,"-")</f>
        <v>1.926976</v>
      </c>
      <c r="J26" s="2"/>
      <c r="K26"/>
    </row>
    <row r="27" spans="1:10" ht="20.25" customHeight="1" hidden="1">
      <c r="A27" s="41"/>
      <c r="B27" s="41"/>
      <c r="C27" s="42"/>
      <c r="D27" s="42"/>
      <c r="E27" s="42"/>
      <c r="F27" s="42"/>
      <c r="G27" s="42"/>
      <c r="H27" s="51"/>
      <c r="I27" s="51"/>
      <c r="J27" s="2"/>
    </row>
    <row r="28" spans="1:11" s="9" customFormat="1" ht="18" customHeight="1">
      <c r="A28" s="52" t="s">
        <v>12</v>
      </c>
      <c r="B28" s="53" t="s">
        <v>148</v>
      </c>
      <c r="C28" s="54">
        <f>SUBTOTAL(9,C29:C38)</f>
        <v>364836</v>
      </c>
      <c r="D28" s="54">
        <f>SUBTOTAL(9,D29:D38)</f>
        <v>250000</v>
      </c>
      <c r="E28" s="54">
        <f>SUBTOTAL(9,E29:E41)</f>
        <v>481744</v>
      </c>
      <c r="F28" s="54">
        <f>G28-D28</f>
        <v>150000</v>
      </c>
      <c r="G28" s="54">
        <f>SUBTOTAL(9,G29:G38)</f>
        <v>400000</v>
      </c>
      <c r="H28" s="56">
        <f>IF(C28&lt;&gt;0,E28/C28,"-")</f>
        <v>1.3204398688725894</v>
      </c>
      <c r="I28" s="56">
        <f>IF(D28&lt;&gt;0,E28/D28,"-")</f>
        <v>1.926976</v>
      </c>
      <c r="J28" s="2"/>
      <c r="K28"/>
    </row>
    <row r="29" spans="1:10" ht="20.25" customHeight="1" hidden="1">
      <c r="A29" s="41"/>
      <c r="B29" s="41"/>
      <c r="C29" s="42"/>
      <c r="D29" s="42"/>
      <c r="E29" s="42"/>
      <c r="F29" s="42"/>
      <c r="G29" s="42"/>
      <c r="H29" s="51"/>
      <c r="I29" s="51"/>
      <c r="J29" s="2"/>
    </row>
    <row r="30" spans="1:11" s="8" customFormat="1" ht="18" customHeight="1">
      <c r="A30" s="36" t="s">
        <v>28</v>
      </c>
      <c r="B30" s="24" t="s">
        <v>140</v>
      </c>
      <c r="C30" s="25">
        <f>SUBTOTAL(9,C31:C37)</f>
        <v>364836</v>
      </c>
      <c r="D30" s="25">
        <f>SUBTOTAL(9,D31:D37)</f>
        <v>250000</v>
      </c>
      <c r="E30" s="25">
        <f>SUBTOTAL(9,E31:E37)</f>
        <v>481544</v>
      </c>
      <c r="F30" s="25">
        <f>G30-D30</f>
        <v>150000</v>
      </c>
      <c r="G30" s="25">
        <f>SUBTOTAL(9,G31:G37)</f>
        <v>400000</v>
      </c>
      <c r="H30" s="27">
        <f>IF(C30&lt;&gt;0,E30/C30,"-")</f>
        <v>1.3198916773564013</v>
      </c>
      <c r="I30" s="27">
        <f>IF(D30&lt;&gt;0,E30/D30,"-")</f>
        <v>1.926176</v>
      </c>
      <c r="J30" s="2"/>
      <c r="K30"/>
    </row>
    <row r="31" spans="1:10" ht="20.25" customHeight="1" hidden="1">
      <c r="A31" s="41"/>
      <c r="B31" s="41"/>
      <c r="C31" s="42"/>
      <c r="D31" s="42"/>
      <c r="E31" s="42"/>
      <c r="F31" s="42"/>
      <c r="G31" s="42"/>
      <c r="H31" s="51"/>
      <c r="I31" s="51"/>
      <c r="J31" s="2"/>
    </row>
    <row r="32" spans="1:11" s="7" customFormat="1" ht="409.5" customHeight="1" hidden="1">
      <c r="A32" s="57" t="s">
        <v>28</v>
      </c>
      <c r="B32" s="58" t="s">
        <v>140</v>
      </c>
      <c r="C32" s="59">
        <f>SUBTOTAL(9,C33:C36)</f>
        <v>364836</v>
      </c>
      <c r="D32" s="59">
        <f>SUBTOTAL(9,D33:D36)</f>
        <v>250000</v>
      </c>
      <c r="E32" s="59">
        <f>SUBTOTAL(9,E33:E36)</f>
        <v>481544</v>
      </c>
      <c r="F32" s="59">
        <f>G32-D32</f>
        <v>150000</v>
      </c>
      <c r="G32" s="59">
        <f>SUBTOTAL(9,G33:G36)</f>
        <v>400000</v>
      </c>
      <c r="H32" s="61">
        <f>IF(C32&lt;&gt;0,E32/C32,"-")</f>
        <v>1.3198916773564013</v>
      </c>
      <c r="I32" s="61">
        <f>IF(D32&lt;&gt;0,E32/D32,"-")</f>
        <v>1.926176</v>
      </c>
      <c r="J32" s="2"/>
      <c r="K32"/>
    </row>
    <row r="33" spans="1:10" ht="20.25" customHeight="1" hidden="1">
      <c r="A33" s="41"/>
      <c r="B33" s="41"/>
      <c r="C33" s="42"/>
      <c r="D33" s="42"/>
      <c r="E33" s="42"/>
      <c r="F33" s="42"/>
      <c r="G33" s="42"/>
      <c r="H33" s="51"/>
      <c r="I33" s="51"/>
      <c r="J33" s="2"/>
    </row>
    <row r="34" spans="1:11" s="7" customFormat="1" ht="15" customHeight="1">
      <c r="A34" s="62" t="s">
        <v>65</v>
      </c>
      <c r="B34" s="63" t="s">
        <v>108</v>
      </c>
      <c r="C34" s="64">
        <v>18854</v>
      </c>
      <c r="D34" s="64">
        <v>20000</v>
      </c>
      <c r="E34" s="64">
        <v>15939</v>
      </c>
      <c r="F34" s="64">
        <f>G34-D34</f>
        <v>0</v>
      </c>
      <c r="G34" s="64">
        <v>20000</v>
      </c>
      <c r="H34" s="66">
        <f>IF(C34&lt;&gt;0,E34/C34,"-")</f>
        <v>0.8453908984830805</v>
      </c>
      <c r="I34" s="66">
        <f>IF(D34&lt;&gt;0,E34/D34,"-")</f>
        <v>0.79695</v>
      </c>
      <c r="J34" s="2"/>
      <c r="K34"/>
    </row>
    <row r="35" spans="1:11" s="7" customFormat="1" ht="15" customHeight="1">
      <c r="A35" s="62" t="s">
        <v>66</v>
      </c>
      <c r="B35" s="63" t="s">
        <v>123</v>
      </c>
      <c r="C35" s="64">
        <v>345982</v>
      </c>
      <c r="D35" s="64">
        <v>230000</v>
      </c>
      <c r="E35" s="64">
        <v>465605</v>
      </c>
      <c r="F35" s="64">
        <f>G35-D35</f>
        <v>150000</v>
      </c>
      <c r="G35" s="64">
        <v>380000</v>
      </c>
      <c r="H35" s="66">
        <f>IF(C35&lt;&gt;0,E35/C35,"-")</f>
        <v>1.3457492008254766</v>
      </c>
      <c r="I35" s="66">
        <f>IF(D35&lt;&gt;0,E35/D35,"-")</f>
        <v>2.024369565217391</v>
      </c>
      <c r="J35" s="2"/>
      <c r="K35"/>
    </row>
    <row r="36" spans="1:10" ht="20.25" customHeight="1" hidden="1">
      <c r="A36" s="41"/>
      <c r="B36" s="67"/>
      <c r="C36" s="42"/>
      <c r="D36" s="42"/>
      <c r="E36" s="42"/>
      <c r="F36" s="42"/>
      <c r="G36" s="42"/>
      <c r="H36" s="51"/>
      <c r="I36" s="51"/>
      <c r="J36" s="2"/>
    </row>
    <row r="37" spans="1:10" ht="20.25" customHeight="1" hidden="1">
      <c r="A37" s="41"/>
      <c r="B37" s="67"/>
      <c r="C37" s="42"/>
      <c r="D37" s="42"/>
      <c r="E37" s="42"/>
      <c r="F37" s="42"/>
      <c r="G37" s="42"/>
      <c r="H37" s="51"/>
      <c r="I37" s="51"/>
      <c r="J37" s="2"/>
    </row>
    <row r="38" spans="1:10" ht="20.25" customHeight="1" hidden="1">
      <c r="A38" s="41"/>
      <c r="B38" s="67"/>
      <c r="C38" s="42"/>
      <c r="D38" s="42"/>
      <c r="E38" s="42"/>
      <c r="F38" s="42"/>
      <c r="G38" s="42"/>
      <c r="H38" s="51"/>
      <c r="I38" s="51"/>
      <c r="J38" s="2"/>
    </row>
    <row r="39" spans="1:10" ht="20.25" customHeight="1" hidden="1">
      <c r="A39" s="41"/>
      <c r="B39" s="67"/>
      <c r="C39" s="42"/>
      <c r="D39" s="42"/>
      <c r="E39" s="42"/>
      <c r="F39" s="42"/>
      <c r="G39" s="42"/>
      <c r="H39" s="51"/>
      <c r="I39" s="51"/>
      <c r="J39" s="2"/>
    </row>
    <row r="40" spans="1:10" ht="20.25" customHeight="1" hidden="1">
      <c r="A40" s="41"/>
      <c r="B40" s="41"/>
      <c r="C40" s="42"/>
      <c r="D40" s="42"/>
      <c r="E40" s="42"/>
      <c r="F40" s="42"/>
      <c r="G40" s="42"/>
      <c r="H40" s="51"/>
      <c r="I40" s="51"/>
      <c r="J40" s="2"/>
    </row>
    <row r="41" spans="1:10" ht="15.75" customHeight="1">
      <c r="A41" s="62">
        <v>6632</v>
      </c>
      <c r="B41" s="63" t="s">
        <v>178</v>
      </c>
      <c r="C41" s="42"/>
      <c r="D41" s="42"/>
      <c r="E41" s="64">
        <v>200</v>
      </c>
      <c r="F41" s="42"/>
      <c r="G41" s="42"/>
      <c r="H41" s="51"/>
      <c r="I41" s="51"/>
      <c r="J41" s="2"/>
    </row>
    <row r="42" spans="1:10" ht="15.75" customHeight="1">
      <c r="A42" s="70">
        <v>68</v>
      </c>
      <c r="B42" s="70" t="s">
        <v>170</v>
      </c>
      <c r="C42" s="71">
        <f>C43</f>
        <v>1650</v>
      </c>
      <c r="D42" s="72">
        <v>0</v>
      </c>
      <c r="E42" s="72">
        <v>0</v>
      </c>
      <c r="F42" s="72">
        <v>0</v>
      </c>
      <c r="G42" s="72">
        <v>0</v>
      </c>
      <c r="H42" s="73">
        <v>0</v>
      </c>
      <c r="I42" s="73">
        <v>0</v>
      </c>
      <c r="J42" s="2"/>
    </row>
    <row r="43" spans="1:10" ht="17.25" customHeight="1">
      <c r="A43" s="74">
        <v>683</v>
      </c>
      <c r="B43" s="74" t="s">
        <v>170</v>
      </c>
      <c r="C43" s="75">
        <f>C44</f>
        <v>1650</v>
      </c>
      <c r="D43" s="76">
        <v>0</v>
      </c>
      <c r="E43" s="76">
        <v>0</v>
      </c>
      <c r="F43" s="76">
        <v>0</v>
      </c>
      <c r="G43" s="76">
        <v>0</v>
      </c>
      <c r="H43" s="77">
        <v>0</v>
      </c>
      <c r="I43" s="77">
        <v>0</v>
      </c>
      <c r="J43" s="2"/>
    </row>
    <row r="44" spans="1:10" ht="17.25" customHeight="1">
      <c r="A44" s="63">
        <v>6831</v>
      </c>
      <c r="B44" s="63" t="s">
        <v>170</v>
      </c>
      <c r="C44" s="64">
        <v>1650</v>
      </c>
      <c r="D44" s="64">
        <v>0</v>
      </c>
      <c r="E44" s="64">
        <v>137</v>
      </c>
      <c r="F44" s="64">
        <v>0</v>
      </c>
      <c r="G44" s="64">
        <v>0</v>
      </c>
      <c r="H44" s="66">
        <f>E44/C44*100</f>
        <v>8.303030303030303</v>
      </c>
      <c r="I44" s="51">
        <v>0</v>
      </c>
      <c r="J44" s="2"/>
    </row>
    <row r="45" spans="1:11" s="11" customFormat="1" ht="18" customHeight="1">
      <c r="A45" s="118" t="s">
        <v>8</v>
      </c>
      <c r="B45" s="119" t="s">
        <v>105</v>
      </c>
      <c r="C45" s="120">
        <f>SUBTOTAL(9,C46:C60)</f>
        <v>1364962</v>
      </c>
      <c r="D45" s="120">
        <f>SUBTOTAL(9,D46:D60)</f>
        <v>1700000</v>
      </c>
      <c r="E45" s="120">
        <f>SUBTOTAL(9,E46:E60)</f>
        <v>1951499</v>
      </c>
      <c r="F45" s="120">
        <f>G45-D45</f>
        <v>-199870</v>
      </c>
      <c r="G45" s="120">
        <f>SUBTOTAL(9,G46:G60)</f>
        <v>1500130</v>
      </c>
      <c r="H45" s="121">
        <f>IF(C45&lt;&gt;0,E45/C45,"-")</f>
        <v>1.4297093985034015</v>
      </c>
      <c r="I45" s="121">
        <f>IF(D45&lt;&gt;0,E45/D45,"-")</f>
        <v>1.1479405882352942</v>
      </c>
      <c r="J45" s="2"/>
      <c r="K45"/>
    </row>
    <row r="46" spans="1:11" s="11" customFormat="1" ht="20.25" customHeight="1" hidden="1">
      <c r="A46" s="41"/>
      <c r="B46" s="41"/>
      <c r="C46" s="42"/>
      <c r="D46" s="42"/>
      <c r="E46" s="42"/>
      <c r="F46" s="42"/>
      <c r="G46" s="42"/>
      <c r="H46" s="51"/>
      <c r="I46" s="51"/>
      <c r="J46" s="2"/>
      <c r="K46"/>
    </row>
    <row r="47" spans="1:11" s="12" customFormat="1" ht="18" customHeight="1">
      <c r="A47" s="45" t="s">
        <v>2</v>
      </c>
      <c r="B47" s="46" t="s">
        <v>82</v>
      </c>
      <c r="C47" s="47">
        <f>SUBTOTAL(9,C48:C59)</f>
        <v>1364962</v>
      </c>
      <c r="D47" s="47">
        <f>SUBTOTAL(9,D48:D59)</f>
        <v>1700000</v>
      </c>
      <c r="E47" s="47">
        <f>SUBTOTAL(9,E48:E59)</f>
        <v>1951499</v>
      </c>
      <c r="F47" s="47">
        <f>G47-D47</f>
        <v>-199870</v>
      </c>
      <c r="G47" s="47">
        <f>SUBTOTAL(9,G48:G59)</f>
        <v>1500130</v>
      </c>
      <c r="H47" s="49">
        <f>IF(C47&lt;&gt;0,E47/C47,"-")</f>
        <v>1.4297093985034015</v>
      </c>
      <c r="I47" s="49">
        <f>IF(D47&lt;&gt;0,E47/D47,"-")</f>
        <v>1.1479405882352942</v>
      </c>
      <c r="J47" s="2"/>
      <c r="K47"/>
    </row>
    <row r="48" spans="1:10" ht="20.25" customHeight="1" hidden="1">
      <c r="A48" s="41"/>
      <c r="B48" s="41"/>
      <c r="C48" s="42"/>
      <c r="D48" s="42"/>
      <c r="E48" s="42"/>
      <c r="F48" s="42"/>
      <c r="G48" s="42"/>
      <c r="H48" s="51"/>
      <c r="I48" s="51"/>
      <c r="J48" s="2"/>
    </row>
    <row r="49" spans="1:11" s="9" customFormat="1" ht="18" customHeight="1">
      <c r="A49" s="52" t="s">
        <v>11</v>
      </c>
      <c r="B49" s="53" t="s">
        <v>133</v>
      </c>
      <c r="C49" s="54">
        <f>SUBTOTAL(9,C50:C58)</f>
        <v>1364962</v>
      </c>
      <c r="D49" s="54">
        <f>SUBTOTAL(9,D50:D58)</f>
        <v>1700000</v>
      </c>
      <c r="E49" s="54">
        <f>SUBTOTAL(9,E50:E58)</f>
        <v>1951499</v>
      </c>
      <c r="F49" s="54">
        <f>G49-D49</f>
        <v>-199870</v>
      </c>
      <c r="G49" s="54">
        <f>SUBTOTAL(9,G50:G58)</f>
        <v>1500130</v>
      </c>
      <c r="H49" s="56">
        <f>IF(C49&lt;&gt;0,E49/C49,"-")</f>
        <v>1.4297093985034015</v>
      </c>
      <c r="I49" s="56">
        <f>IF(D49&lt;&gt;0,E49/D49,"-")</f>
        <v>1.1479405882352942</v>
      </c>
      <c r="J49" s="2"/>
      <c r="K49"/>
    </row>
    <row r="50" spans="1:10" ht="20.25" customHeight="1" hidden="1">
      <c r="A50" s="41"/>
      <c r="B50" s="41"/>
      <c r="C50" s="42"/>
      <c r="D50" s="42"/>
      <c r="E50" s="42"/>
      <c r="F50" s="42"/>
      <c r="G50" s="42"/>
      <c r="H50" s="51"/>
      <c r="I50" s="51"/>
      <c r="J50" s="2"/>
    </row>
    <row r="51" spans="1:11" s="8" customFormat="1" ht="18" customHeight="1">
      <c r="A51" s="36" t="s">
        <v>27</v>
      </c>
      <c r="B51" s="24" t="s">
        <v>99</v>
      </c>
      <c r="C51" s="25">
        <f>SUBTOTAL(9,C52:C57)</f>
        <v>1364962</v>
      </c>
      <c r="D51" s="25">
        <f>SUBTOTAL(9,D52:D57)</f>
        <v>1700000</v>
      </c>
      <c r="E51" s="25">
        <f>SUBTOTAL(9,E52:E57)</f>
        <v>1951499</v>
      </c>
      <c r="F51" s="25">
        <f>G51-D51</f>
        <v>-199870</v>
      </c>
      <c r="G51" s="25">
        <f>SUBTOTAL(9,G52:G57)</f>
        <v>1500130</v>
      </c>
      <c r="H51" s="27">
        <f>IF(C51&lt;&gt;0,E51/C51,"-")</f>
        <v>1.4297093985034015</v>
      </c>
      <c r="I51" s="27">
        <f>IF(D51&lt;&gt;0,E51/D51,"-")</f>
        <v>1.1479405882352942</v>
      </c>
      <c r="J51" s="2"/>
      <c r="K51"/>
    </row>
    <row r="52" spans="1:10" ht="20.25" customHeight="1" hidden="1">
      <c r="A52" s="41"/>
      <c r="B52" s="41"/>
      <c r="C52" s="42"/>
      <c r="D52" s="42"/>
      <c r="E52" s="42"/>
      <c r="F52" s="42"/>
      <c r="G52" s="42"/>
      <c r="H52" s="51"/>
      <c r="I52" s="51"/>
      <c r="J52" s="2"/>
    </row>
    <row r="53" spans="1:11" s="7" customFormat="1" ht="409.5" customHeight="1" hidden="1">
      <c r="A53" s="57" t="s">
        <v>27</v>
      </c>
      <c r="B53" s="58" t="s">
        <v>99</v>
      </c>
      <c r="C53" s="59">
        <f>SUBTOTAL(9,C54:C56)</f>
        <v>1364962</v>
      </c>
      <c r="D53" s="59">
        <f>SUBTOTAL(9,D54:D56)</f>
        <v>1700000</v>
      </c>
      <c r="E53" s="59">
        <f>SUBTOTAL(9,E54:E56)</f>
        <v>1951499</v>
      </c>
      <c r="F53" s="59">
        <f>G53-D53</f>
        <v>-199870</v>
      </c>
      <c r="G53" s="59">
        <f>SUBTOTAL(9,G54:G56)</f>
        <v>1500130</v>
      </c>
      <c r="H53" s="61">
        <f>IF(C53&lt;&gt;0,E53/C53,"-")</f>
        <v>1.4297093985034015</v>
      </c>
      <c r="I53" s="61">
        <f>IF(D53&lt;&gt;0,E53/D53,"-")</f>
        <v>1.1479405882352942</v>
      </c>
      <c r="J53" s="2"/>
      <c r="K53"/>
    </row>
    <row r="54" spans="1:10" ht="20.25" customHeight="1" hidden="1">
      <c r="A54" s="41"/>
      <c r="B54" s="41"/>
      <c r="C54" s="42"/>
      <c r="D54" s="42"/>
      <c r="E54" s="42"/>
      <c r="F54" s="42"/>
      <c r="G54" s="42"/>
      <c r="H54" s="51"/>
      <c r="I54" s="51"/>
      <c r="J54" s="2"/>
    </row>
    <row r="55" spans="1:11" s="7" customFormat="1" ht="15" customHeight="1">
      <c r="A55" s="62" t="s">
        <v>64</v>
      </c>
      <c r="B55" s="63" t="s">
        <v>92</v>
      </c>
      <c r="C55" s="64">
        <v>1364962</v>
      </c>
      <c r="D55" s="64">
        <v>1700000</v>
      </c>
      <c r="E55" s="64">
        <v>1951499</v>
      </c>
      <c r="F55" s="64">
        <f>G55-D55</f>
        <v>-199870</v>
      </c>
      <c r="G55" s="64">
        <v>1500130</v>
      </c>
      <c r="H55" s="66">
        <f>IF(C55&lt;&gt;0,E55/C55,"-")</f>
        <v>1.4297093985034015</v>
      </c>
      <c r="I55" s="66">
        <f>IF(D55&lt;&gt;0,E55/D55,"-")</f>
        <v>1.1479405882352942</v>
      </c>
      <c r="J55" s="2"/>
      <c r="K55"/>
    </row>
    <row r="56" spans="1:10" ht="20.25" customHeight="1" hidden="1">
      <c r="A56" s="41"/>
      <c r="B56" s="67"/>
      <c r="C56" s="42"/>
      <c r="D56" s="42"/>
      <c r="E56" s="42"/>
      <c r="F56" s="42"/>
      <c r="G56" s="42"/>
      <c r="H56" s="51"/>
      <c r="I56" s="51"/>
      <c r="J56" s="2"/>
    </row>
    <row r="57" spans="1:10" ht="20.25" customHeight="1" hidden="1">
      <c r="A57" s="41"/>
      <c r="B57" s="67"/>
      <c r="C57" s="42"/>
      <c r="D57" s="42"/>
      <c r="E57" s="42"/>
      <c r="F57" s="42"/>
      <c r="G57" s="42"/>
      <c r="H57" s="51"/>
      <c r="I57" s="51"/>
      <c r="J57" s="2"/>
    </row>
    <row r="58" spans="1:10" ht="20.25" customHeight="1" hidden="1">
      <c r="A58" s="41"/>
      <c r="B58" s="67"/>
      <c r="C58" s="42"/>
      <c r="D58" s="42"/>
      <c r="E58" s="42"/>
      <c r="F58" s="42"/>
      <c r="G58" s="42"/>
      <c r="H58" s="51"/>
      <c r="I58" s="51"/>
      <c r="J58" s="2"/>
    </row>
    <row r="59" spans="1:10" ht="20.25" customHeight="1" hidden="1">
      <c r="A59" s="41"/>
      <c r="B59" s="67"/>
      <c r="C59" s="42"/>
      <c r="D59" s="42"/>
      <c r="E59" s="42"/>
      <c r="F59" s="42"/>
      <c r="G59" s="42"/>
      <c r="H59" s="51"/>
      <c r="I59" s="51"/>
      <c r="J59" s="2"/>
    </row>
    <row r="60" spans="1:10" ht="20.25" customHeight="1" hidden="1">
      <c r="A60" s="41"/>
      <c r="B60" s="41"/>
      <c r="C60" s="42"/>
      <c r="D60" s="42"/>
      <c r="E60" s="42"/>
      <c r="F60" s="42"/>
      <c r="G60" s="42"/>
      <c r="H60" s="51"/>
      <c r="I60" s="51"/>
      <c r="J60" s="2"/>
    </row>
    <row r="61" spans="1:11" s="11" customFormat="1" ht="18" customHeight="1">
      <c r="A61" s="118" t="s">
        <v>9</v>
      </c>
      <c r="B61" s="119" t="s">
        <v>120</v>
      </c>
      <c r="C61" s="120">
        <f>C63</f>
        <v>123805</v>
      </c>
      <c r="D61" s="120">
        <f>SUBTOTAL(9,D62:D76)</f>
        <v>744000</v>
      </c>
      <c r="E61" s="120">
        <f>SUBTOTAL(9,E62:E76)</f>
        <v>212599</v>
      </c>
      <c r="F61" s="120">
        <f>G61-D61</f>
        <v>-744000</v>
      </c>
      <c r="G61" s="120">
        <f>SUBTOTAL(9,G62:G76)</f>
        <v>0</v>
      </c>
      <c r="H61" s="121">
        <f>IF(C61&lt;&gt;0,E61/C61,"-")</f>
        <v>1.717208513387989</v>
      </c>
      <c r="I61" s="121">
        <f>IF(D61&lt;&gt;0,E61/D61,"-")</f>
        <v>0.2857513440860215</v>
      </c>
      <c r="J61" s="2"/>
      <c r="K61"/>
    </row>
    <row r="62" spans="1:11" s="11" customFormat="1" ht="20.25" customHeight="1" hidden="1">
      <c r="A62" s="41"/>
      <c r="B62" s="41"/>
      <c r="C62" s="42"/>
      <c r="D62" s="42"/>
      <c r="E62" s="42"/>
      <c r="F62" s="42"/>
      <c r="G62" s="42"/>
      <c r="H62" s="51"/>
      <c r="I62" s="51"/>
      <c r="J62" s="2"/>
      <c r="K62"/>
    </row>
    <row r="63" spans="1:11" s="12" customFormat="1" ht="18" customHeight="1">
      <c r="A63" s="45" t="s">
        <v>2</v>
      </c>
      <c r="B63" s="46" t="s">
        <v>82</v>
      </c>
      <c r="C63" s="47">
        <f>C65</f>
        <v>123805</v>
      </c>
      <c r="D63" s="47">
        <f>SUBTOTAL(9,D64:D75)</f>
        <v>744000</v>
      </c>
      <c r="E63" s="47">
        <f>SUBTOTAL(9,E64:E75)</f>
        <v>212599</v>
      </c>
      <c r="F63" s="47">
        <f>G63-D63</f>
        <v>-744000</v>
      </c>
      <c r="G63" s="47">
        <f>SUBTOTAL(9,G64:G75)</f>
        <v>0</v>
      </c>
      <c r="H63" s="49">
        <f>IF(C63&lt;&gt;0,E63/C63,"-")</f>
        <v>1.717208513387989</v>
      </c>
      <c r="I63" s="49">
        <f>IF(D63&lt;&gt;0,E63/D63,"-")</f>
        <v>0.2857513440860215</v>
      </c>
      <c r="J63" s="2"/>
      <c r="K63"/>
    </row>
    <row r="64" spans="1:10" ht="20.25" customHeight="1" hidden="1">
      <c r="A64" s="41"/>
      <c r="B64" s="41"/>
      <c r="C64" s="42"/>
      <c r="D64" s="42"/>
      <c r="E64" s="42"/>
      <c r="F64" s="42"/>
      <c r="G64" s="42"/>
      <c r="H64" s="51"/>
      <c r="I64" s="51"/>
      <c r="J64" s="2"/>
    </row>
    <row r="65" spans="1:11" s="9" customFormat="1" ht="18" customHeight="1">
      <c r="A65" s="52" t="s">
        <v>10</v>
      </c>
      <c r="B65" s="53" t="s">
        <v>143</v>
      </c>
      <c r="C65" s="54">
        <f>SUM(C70:C78)</f>
        <v>123805</v>
      </c>
      <c r="D65" s="54">
        <f>SUBTOTAL(9,D66:D74)</f>
        <v>744000</v>
      </c>
      <c r="E65" s="54">
        <f>SUBTOTAL(9,E66:E74)</f>
        <v>212599</v>
      </c>
      <c r="F65" s="54">
        <f>G65-D65</f>
        <v>-744000</v>
      </c>
      <c r="G65" s="54">
        <f>SUBTOTAL(9,G66:G74)</f>
        <v>0</v>
      </c>
      <c r="H65" s="56">
        <f>IF(C65&lt;&gt;0,E65/C65,"-")</f>
        <v>1.717208513387989</v>
      </c>
      <c r="I65" s="56">
        <f>IF(D65&lt;&gt;0,E65/D65,"-")</f>
        <v>0.2857513440860215</v>
      </c>
      <c r="J65" s="2"/>
      <c r="K65"/>
    </row>
    <row r="66" spans="1:10" ht="20.25" customHeight="1" hidden="1">
      <c r="A66" s="41"/>
      <c r="B66" s="41"/>
      <c r="C66" s="42"/>
      <c r="D66" s="42"/>
      <c r="E66" s="42"/>
      <c r="F66" s="42"/>
      <c r="G66" s="42"/>
      <c r="H66" s="51"/>
      <c r="I66" s="51"/>
      <c r="J66" s="2"/>
    </row>
    <row r="67" spans="1:11" s="8" customFormat="1" ht="0.75" customHeight="1">
      <c r="A67" s="36"/>
      <c r="B67" s="24"/>
      <c r="C67" s="25"/>
      <c r="D67" s="25"/>
      <c r="E67" s="25"/>
      <c r="F67" s="25"/>
      <c r="G67" s="25"/>
      <c r="H67" s="27"/>
      <c r="I67" s="27"/>
      <c r="J67" s="2"/>
      <c r="K67"/>
    </row>
    <row r="68" spans="1:10" ht="20.25" customHeight="1" hidden="1">
      <c r="A68" s="41"/>
      <c r="B68" s="41"/>
      <c r="C68" s="42"/>
      <c r="D68" s="42"/>
      <c r="E68" s="42"/>
      <c r="F68" s="42"/>
      <c r="G68" s="42"/>
      <c r="H68" s="51"/>
      <c r="I68" s="51"/>
      <c r="J68" s="2"/>
    </row>
    <row r="69" spans="1:11" s="7" customFormat="1" ht="409.5" customHeight="1" hidden="1">
      <c r="A69" s="57" t="s">
        <v>26</v>
      </c>
      <c r="B69" s="58" t="s">
        <v>132</v>
      </c>
      <c r="C69" s="59">
        <f>SUBTOTAL(9,C70:C72)</f>
        <v>95805</v>
      </c>
      <c r="D69" s="59">
        <f>SUBTOTAL(9,D70:D72)</f>
        <v>744000</v>
      </c>
      <c r="E69" s="59">
        <f>SUBTOTAL(9,E70:E72)</f>
        <v>212599</v>
      </c>
      <c r="F69" s="59">
        <f>G69-D69</f>
        <v>-744000</v>
      </c>
      <c r="G69" s="59">
        <f>SUBTOTAL(9,G70:G72)</f>
        <v>0</v>
      </c>
      <c r="H69" s="61">
        <f>IF(C69&lt;&gt;0,E69/C69,"-")</f>
        <v>2.2190804237774646</v>
      </c>
      <c r="I69" s="61">
        <f>IF(D69&lt;&gt;0,E69/D69,"-")</f>
        <v>0.2857513440860215</v>
      </c>
      <c r="J69" s="2"/>
      <c r="K69"/>
    </row>
    <row r="70" spans="1:10" ht="17.25" customHeight="1">
      <c r="A70" s="62">
        <v>6341</v>
      </c>
      <c r="B70" s="63" t="s">
        <v>150</v>
      </c>
      <c r="C70" s="64">
        <v>95805</v>
      </c>
      <c r="D70" s="42">
        <v>0</v>
      </c>
      <c r="E70" s="42">
        <v>212599</v>
      </c>
      <c r="F70" s="42">
        <v>0</v>
      </c>
      <c r="G70" s="42">
        <v>0</v>
      </c>
      <c r="H70" s="51">
        <v>0</v>
      </c>
      <c r="I70" s="51">
        <f>-F690</f>
        <v>0</v>
      </c>
      <c r="J70" s="2"/>
    </row>
    <row r="71" spans="1:11" s="7" customFormat="1" ht="15.75" customHeight="1">
      <c r="A71" s="62" t="s">
        <v>63</v>
      </c>
      <c r="B71" s="63" t="s">
        <v>138</v>
      </c>
      <c r="C71" s="64">
        <v>0</v>
      </c>
      <c r="D71" s="64">
        <v>744000</v>
      </c>
      <c r="E71" s="64">
        <v>0</v>
      </c>
      <c r="F71" s="64">
        <f>G71-D71</f>
        <v>-744000</v>
      </c>
      <c r="G71" s="64">
        <v>0</v>
      </c>
      <c r="H71" s="66">
        <v>0</v>
      </c>
      <c r="I71" s="66">
        <v>0</v>
      </c>
      <c r="J71" s="2"/>
      <c r="K71"/>
    </row>
    <row r="72" spans="1:10" ht="20.25" customHeight="1" hidden="1">
      <c r="A72" s="41"/>
      <c r="B72" s="67"/>
      <c r="C72" s="42"/>
      <c r="D72" s="42"/>
      <c r="E72" s="42"/>
      <c r="F72" s="42"/>
      <c r="G72" s="42"/>
      <c r="H72" s="51"/>
      <c r="I72" s="51"/>
      <c r="J72" s="2"/>
    </row>
    <row r="73" spans="1:10" ht="20.25" customHeight="1" hidden="1">
      <c r="A73" s="41"/>
      <c r="B73" s="67"/>
      <c r="C73" s="42"/>
      <c r="D73" s="42"/>
      <c r="E73" s="42"/>
      <c r="F73" s="42"/>
      <c r="G73" s="42"/>
      <c r="H73" s="51"/>
      <c r="I73" s="51"/>
      <c r="J73" s="2"/>
    </row>
    <row r="74" spans="1:10" ht="20.25" customHeight="1" hidden="1">
      <c r="A74" s="41"/>
      <c r="B74" s="67"/>
      <c r="C74" s="42"/>
      <c r="D74" s="42"/>
      <c r="E74" s="42"/>
      <c r="F74" s="42"/>
      <c r="G74" s="42"/>
      <c r="H74" s="51"/>
      <c r="I74" s="51"/>
      <c r="J74" s="2"/>
    </row>
    <row r="75" spans="1:10" ht="20.25" customHeight="1" hidden="1">
      <c r="A75" s="41"/>
      <c r="B75" s="67"/>
      <c r="C75" s="42"/>
      <c r="D75" s="42"/>
      <c r="E75" s="42"/>
      <c r="F75" s="42"/>
      <c r="G75" s="42"/>
      <c r="H75" s="51"/>
      <c r="I75" s="51"/>
      <c r="J75" s="2"/>
    </row>
    <row r="76" spans="1:10" ht="20.25" customHeight="1" hidden="1">
      <c r="A76" s="41"/>
      <c r="B76" s="41"/>
      <c r="C76" s="42"/>
      <c r="D76" s="42"/>
      <c r="E76" s="42"/>
      <c r="F76" s="42"/>
      <c r="G76" s="42"/>
      <c r="H76" s="51"/>
      <c r="I76" s="51"/>
      <c r="J76" s="2"/>
    </row>
    <row r="77" spans="1:10" ht="1.5" customHeight="1" hidden="1">
      <c r="A77" s="41"/>
      <c r="B77" s="41"/>
      <c r="C77" s="42"/>
      <c r="D77" s="42"/>
      <c r="E77" s="42"/>
      <c r="F77" s="42"/>
      <c r="G77" s="42"/>
      <c r="H77" s="51"/>
      <c r="I77" s="51"/>
      <c r="J77" s="2"/>
    </row>
    <row r="78" spans="1:10" ht="15.75" customHeight="1">
      <c r="A78" s="62">
        <v>6391</v>
      </c>
      <c r="B78" s="63" t="s">
        <v>151</v>
      </c>
      <c r="C78" s="64">
        <v>28000</v>
      </c>
      <c r="D78" s="64">
        <v>0</v>
      </c>
      <c r="E78" s="64">
        <v>0</v>
      </c>
      <c r="F78" s="64">
        <v>0</v>
      </c>
      <c r="G78" s="64">
        <v>0</v>
      </c>
      <c r="H78" s="66">
        <v>0</v>
      </c>
      <c r="I78" s="66">
        <v>0</v>
      </c>
      <c r="J78" s="2"/>
    </row>
    <row r="79" spans="1:10" ht="20.25" customHeight="1">
      <c r="A79" s="78" t="s">
        <v>75</v>
      </c>
      <c r="B79" s="79"/>
      <c r="C79" s="80">
        <f>C7+C24+C45+C61</f>
        <v>4458745</v>
      </c>
      <c r="D79" s="80">
        <f>SUBTOTAL(9,D17:D77)</f>
        <v>6015229</v>
      </c>
      <c r="E79" s="80">
        <f>SUBTOTAL(9,E17:E77)</f>
        <v>5939551</v>
      </c>
      <c r="F79" s="80">
        <f>G79-D79</f>
        <v>-792809</v>
      </c>
      <c r="G79" s="80">
        <f>SUBTOTAL(9,G17:G77)</f>
        <v>5222420</v>
      </c>
      <c r="H79" s="81">
        <f>IF(C79&lt;&gt;0,E79/C79,"-")</f>
        <v>1.3321127357586047</v>
      </c>
      <c r="I79" s="81">
        <f>IF(D79&lt;&gt;0,E79/D79,"-")</f>
        <v>0.9874189328452831</v>
      </c>
      <c r="J79" s="2"/>
    </row>
    <row r="80" spans="1:11" s="6" customFormat="1" ht="19.5" customHeight="1">
      <c r="A80" s="82"/>
      <c r="B80" s="83"/>
      <c r="C80" s="84"/>
      <c r="D80" s="84"/>
      <c r="E80" s="84"/>
      <c r="F80" s="84"/>
      <c r="G80" s="84"/>
      <c r="H80" s="85"/>
      <c r="I80" s="85"/>
      <c r="J80" s="2"/>
      <c r="K80"/>
    </row>
    <row r="81" spans="1:10" ht="64.5">
      <c r="A81" s="37" t="str">
        <f>A6</f>
        <v>Brojčana oznaka i naziv</v>
      </c>
      <c r="B81" s="38"/>
      <c r="C81" s="39" t="str">
        <f aca="true" t="shared" si="0" ref="C81:I81">C6</f>
        <v>Izvršenje 2020.</v>
      </c>
      <c r="D81" s="39" t="str">
        <f t="shared" si="0"/>
        <v>Proračun 2021.</v>
      </c>
      <c r="E81" s="39" t="str">
        <f t="shared" si="0"/>
        <v>Izvršenje 2021.</v>
      </c>
      <c r="F81" s="39" t="str">
        <f t="shared" si="0"/>
        <v>Povećanje/smanjenje plana</v>
      </c>
      <c r="G81" s="39" t="str">
        <f t="shared" si="0"/>
        <v>Novi plan 2021.</v>
      </c>
      <c r="H81" s="40" t="str">
        <f t="shared" si="0"/>
        <v>Indeks izvršenje / izvršenje prethodne godine</v>
      </c>
      <c r="I81" s="40" t="str">
        <f t="shared" si="0"/>
        <v>Indeks izvršenje /izvorni plan</v>
      </c>
      <c r="J81" s="2"/>
    </row>
    <row r="82" spans="1:11" s="10" customFormat="1" ht="18" customHeight="1">
      <c r="A82" s="122" t="s">
        <v>3</v>
      </c>
      <c r="B82" s="122" t="s">
        <v>89</v>
      </c>
      <c r="C82" s="120">
        <f>SUBTOTAL(9,C83:C262)</f>
        <v>2607557</v>
      </c>
      <c r="D82" s="120">
        <f>SUBTOTAL(9,D83:D262)</f>
        <v>3321229</v>
      </c>
      <c r="E82" s="120">
        <f>E84+E240</f>
        <v>3315699</v>
      </c>
      <c r="F82" s="123">
        <f>G82-D82</f>
        <v>1061</v>
      </c>
      <c r="G82" s="120">
        <f>SUBTOTAL(9,G83:G262)</f>
        <v>3322290</v>
      </c>
      <c r="H82" s="121">
        <f>IF(C82&lt;&gt;0,E82/C82,"-")</f>
        <v>1.2715729704087007</v>
      </c>
      <c r="I82" s="121">
        <f>IF(D82&lt;&gt;0,E82/D82,"-")</f>
        <v>0.9983349537174341</v>
      </c>
      <c r="J82" s="2"/>
      <c r="K82"/>
    </row>
    <row r="83" spans="1:11" s="6" customFormat="1" ht="30" customHeight="1" hidden="1">
      <c r="A83" s="86"/>
      <c r="B83" s="86"/>
      <c r="C83" s="28"/>
      <c r="D83" s="28"/>
      <c r="E83" s="28"/>
      <c r="F83" s="29"/>
      <c r="G83" s="87"/>
      <c r="H83" s="88"/>
      <c r="I83" s="88"/>
      <c r="J83" s="2"/>
      <c r="K83"/>
    </row>
    <row r="84" spans="1:11" s="10" customFormat="1" ht="18" customHeight="1">
      <c r="A84" s="89" t="s">
        <v>0</v>
      </c>
      <c r="B84" s="89" t="s">
        <v>83</v>
      </c>
      <c r="C84" s="47">
        <f>SUBTOTAL(9,C85:C238)</f>
        <v>2248557</v>
      </c>
      <c r="D84" s="47">
        <f>SUBTOTAL(9,D85:D238)</f>
        <v>2321229</v>
      </c>
      <c r="E84" s="47">
        <f>E86+E138+E219</f>
        <v>2315699</v>
      </c>
      <c r="F84" s="48">
        <f>G84-D84</f>
        <v>-18875</v>
      </c>
      <c r="G84" s="47">
        <f>SUBTOTAL(9,G85:G238)</f>
        <v>2302354</v>
      </c>
      <c r="H84" s="49">
        <f>IF(C84&lt;&gt;0,E84/C84,"-")</f>
        <v>1.0298600391273158</v>
      </c>
      <c r="I84" s="49">
        <f>IF(D84&lt;&gt;0,E84/D84,"-")</f>
        <v>0.9976176413443051</v>
      </c>
      <c r="J84" s="2"/>
      <c r="K84"/>
    </row>
    <row r="85" spans="1:11" s="6" customFormat="1" ht="30" customHeight="1" hidden="1">
      <c r="A85" s="90"/>
      <c r="B85" s="86"/>
      <c r="C85" s="28"/>
      <c r="D85" s="28"/>
      <c r="E85" s="28"/>
      <c r="F85" s="29"/>
      <c r="G85" s="87"/>
      <c r="H85" s="88"/>
      <c r="I85" s="88"/>
      <c r="J85" s="2"/>
      <c r="K85"/>
    </row>
    <row r="86" spans="1:11" s="10" customFormat="1" ht="18" customHeight="1">
      <c r="A86" s="91" t="s">
        <v>4</v>
      </c>
      <c r="B86" s="91" t="s">
        <v>88</v>
      </c>
      <c r="C86" s="54">
        <f>SUBTOTAL(9,C87:C137)</f>
        <v>1475719</v>
      </c>
      <c r="D86" s="54">
        <f>SUBTOTAL(9,D87:D137)</f>
        <v>1539229</v>
      </c>
      <c r="E86" s="54">
        <f>SUBTOTAL(9,E87:E137)</f>
        <v>1545654</v>
      </c>
      <c r="F86" s="55">
        <f>G86-D86</f>
        <v>32000</v>
      </c>
      <c r="G86" s="54">
        <f>SUBTOTAL(9,G87:G137)</f>
        <v>1571229</v>
      </c>
      <c r="H86" s="56">
        <f>IF(C86&lt;&gt;0,E86/C86,"-")</f>
        <v>1.0473904584815943</v>
      </c>
      <c r="I86" s="56">
        <f>IF(D86&lt;&gt;0,E86/D86,"-")</f>
        <v>1.0041741677164346</v>
      </c>
      <c r="J86" s="2"/>
      <c r="K86"/>
    </row>
    <row r="87" spans="1:11" s="6" customFormat="1" ht="30" customHeight="1" hidden="1">
      <c r="A87" s="90"/>
      <c r="B87" s="90"/>
      <c r="C87" s="87"/>
      <c r="D87" s="28"/>
      <c r="E87" s="28"/>
      <c r="F87" s="29"/>
      <c r="G87" s="87"/>
      <c r="H87" s="88"/>
      <c r="I87" s="88"/>
      <c r="J87" s="2"/>
      <c r="K87"/>
    </row>
    <row r="88" spans="1:11" s="6" customFormat="1" ht="15" customHeight="1">
      <c r="A88" s="92" t="s">
        <v>14</v>
      </c>
      <c r="B88" s="92" t="s">
        <v>90</v>
      </c>
      <c r="C88" s="25">
        <f>SUBTOTAL(9,C89:C104)</f>
        <v>1218872</v>
      </c>
      <c r="D88" s="25">
        <f>SUBTOTAL(9,D89:D104)</f>
        <v>1271879</v>
      </c>
      <c r="E88" s="25">
        <f>SUBTOTAL(9,E89:E104)</f>
        <v>1276741</v>
      </c>
      <c r="F88" s="26">
        <f>G88-D88</f>
        <v>22150</v>
      </c>
      <c r="G88" s="25">
        <f>SUBTOTAL(9,G89:G104)</f>
        <v>1294029</v>
      </c>
      <c r="H88" s="27">
        <f>IF(C88&lt;&gt;0,E88/C88,"-")</f>
        <v>1.0474775037903898</v>
      </c>
      <c r="I88" s="27">
        <f>IF(D88&lt;&gt;0,E88/D88,"-")</f>
        <v>1.0038226906804815</v>
      </c>
      <c r="J88" s="2"/>
      <c r="K88"/>
    </row>
    <row r="89" spans="1:11" s="6" customFormat="1" ht="30" customHeight="1" hidden="1">
      <c r="A89" s="90"/>
      <c r="B89" s="90"/>
      <c r="C89" s="87"/>
      <c r="D89" s="28"/>
      <c r="E89" s="28"/>
      <c r="F89" s="29"/>
      <c r="G89" s="87"/>
      <c r="H89" s="88"/>
      <c r="I89" s="88"/>
      <c r="J89" s="2"/>
      <c r="K89"/>
    </row>
    <row r="90" spans="1:11" s="6" customFormat="1" ht="409.5" customHeight="1" hidden="1">
      <c r="A90" s="93" t="s">
        <v>14</v>
      </c>
      <c r="B90" s="93" t="s">
        <v>90</v>
      </c>
      <c r="C90" s="59">
        <f>SUBTOTAL(9,C91:C103)</f>
        <v>1218872</v>
      </c>
      <c r="D90" s="59">
        <f>SUBTOTAL(9,D91:D103)</f>
        <v>1271879</v>
      </c>
      <c r="E90" s="59">
        <f>SUBTOTAL(9,E91:E103)</f>
        <v>1276741</v>
      </c>
      <c r="F90" s="60">
        <f>G90-D90</f>
        <v>22150</v>
      </c>
      <c r="G90" s="59">
        <f>SUBTOTAL(9,G91:G103)</f>
        <v>1294029</v>
      </c>
      <c r="H90" s="61">
        <f>IF(C90&lt;&gt;0,E90/C90,"-")</f>
        <v>1.0474775037903898</v>
      </c>
      <c r="I90" s="61">
        <f>IF(D90&lt;&gt;0,E90/D90,"-")</f>
        <v>1.0038226906804815</v>
      </c>
      <c r="J90" s="2"/>
      <c r="K90"/>
    </row>
    <row r="91" spans="1:11" s="6" customFormat="1" ht="30" customHeight="1" hidden="1">
      <c r="A91" s="90"/>
      <c r="B91" s="90"/>
      <c r="C91" s="87"/>
      <c r="D91" s="28"/>
      <c r="E91" s="28"/>
      <c r="F91" s="29"/>
      <c r="G91" s="87"/>
      <c r="H91" s="88"/>
      <c r="I91" s="88"/>
      <c r="J91" s="2"/>
      <c r="K91"/>
    </row>
    <row r="92" spans="1:11" s="6" customFormat="1" ht="409.5" customHeight="1" hidden="1">
      <c r="A92" s="30" t="s">
        <v>14</v>
      </c>
      <c r="B92" s="30" t="s">
        <v>90</v>
      </c>
      <c r="C92" s="31">
        <f>SUBTOTAL(9,C93:C102)</f>
        <v>1218872</v>
      </c>
      <c r="D92" s="31">
        <f>SUBTOTAL(9,D93:D102)</f>
        <v>1271879</v>
      </c>
      <c r="E92" s="31">
        <f>SUBTOTAL(9,E93:E102)</f>
        <v>1276741</v>
      </c>
      <c r="F92" s="32">
        <f>G92-D92</f>
        <v>22150</v>
      </c>
      <c r="G92" s="31">
        <f>SUBTOTAL(9,G93:G102)</f>
        <v>1294029</v>
      </c>
      <c r="H92" s="33">
        <f>IF(C92&lt;&gt;0,E92/C92,"-")</f>
        <v>1.0474775037903898</v>
      </c>
      <c r="I92" s="33">
        <f>IF(D92&lt;&gt;0,E92/D92,"-")</f>
        <v>1.0038226906804815</v>
      </c>
      <c r="J92" s="2"/>
      <c r="K92"/>
    </row>
    <row r="93" spans="1:11" s="6" customFormat="1" ht="30" customHeight="1" hidden="1">
      <c r="A93" s="90"/>
      <c r="B93" s="90"/>
      <c r="C93" s="87"/>
      <c r="D93" s="28"/>
      <c r="E93" s="28"/>
      <c r="F93" s="29"/>
      <c r="G93" s="87"/>
      <c r="H93" s="88"/>
      <c r="I93" s="88"/>
      <c r="J93" s="2"/>
      <c r="K93"/>
    </row>
    <row r="94" spans="1:11" s="6" customFormat="1" ht="409.5" customHeight="1" hidden="1">
      <c r="A94" s="94" t="s">
        <v>14</v>
      </c>
      <c r="B94" s="94" t="s">
        <v>90</v>
      </c>
      <c r="C94" s="95">
        <f>SUBTOTAL(9,C95:C101)</f>
        <v>1218872</v>
      </c>
      <c r="D94" s="95">
        <f>SUBTOTAL(9,D95:D101)</f>
        <v>1271879</v>
      </c>
      <c r="E94" s="95">
        <f>SUBTOTAL(9,E95:E101)</f>
        <v>1276741</v>
      </c>
      <c r="F94" s="96">
        <f>G94-D94</f>
        <v>22150</v>
      </c>
      <c r="G94" s="95">
        <f>SUBTOTAL(9,G95:G101)</f>
        <v>1294029</v>
      </c>
      <c r="H94" s="97">
        <f>IF(C94&lt;&gt;0,E94/C94,"-")</f>
        <v>1.0474775037903898</v>
      </c>
      <c r="I94" s="97">
        <f>IF(D94&lt;&gt;0,E94/D94,"-")</f>
        <v>1.0038226906804815</v>
      </c>
      <c r="J94" s="2"/>
      <c r="K94"/>
    </row>
    <row r="95" spans="1:11" s="6" customFormat="1" ht="22.5" customHeight="1" hidden="1">
      <c r="A95" s="90"/>
      <c r="B95" s="90"/>
      <c r="C95" s="87"/>
      <c r="D95" s="28"/>
      <c r="E95" s="28"/>
      <c r="F95" s="29"/>
      <c r="G95" s="28"/>
      <c r="H95" s="98"/>
      <c r="I95" s="98"/>
      <c r="J95" s="2"/>
      <c r="K95"/>
    </row>
    <row r="96" spans="1:11" s="6" customFormat="1" ht="409.5" customHeight="1" hidden="1">
      <c r="A96" s="86" t="s">
        <v>14</v>
      </c>
      <c r="B96" s="86" t="s">
        <v>90</v>
      </c>
      <c r="C96" s="28">
        <f>SUBTOTAL(9,C97:C100)</f>
        <v>1218872</v>
      </c>
      <c r="D96" s="28">
        <f>SUBTOTAL(9,D97:D100)</f>
        <v>1271879</v>
      </c>
      <c r="E96" s="28">
        <f>SUBTOTAL(9,E97:E100)</f>
        <v>1276741</v>
      </c>
      <c r="F96" s="29">
        <f>G96-D96</f>
        <v>22150</v>
      </c>
      <c r="G96" s="28">
        <f>SUBTOTAL(9,G97:G100)</f>
        <v>1294029</v>
      </c>
      <c r="H96" s="98">
        <f>IF(C96&lt;&gt;0,E96/C96,"-")</f>
        <v>1.0474775037903898</v>
      </c>
      <c r="I96" s="98">
        <f>IF(D96&lt;&gt;0,E96/D96,"-")</f>
        <v>1.0038226906804815</v>
      </c>
      <c r="J96" s="2"/>
      <c r="K96"/>
    </row>
    <row r="97" spans="1:10" ht="30" customHeight="1" hidden="1">
      <c r="A97" s="99"/>
      <c r="B97" s="99"/>
      <c r="C97" s="64"/>
      <c r="D97" s="100"/>
      <c r="E97" s="100"/>
      <c r="F97" s="101"/>
      <c r="G97" s="64"/>
      <c r="H97" s="66"/>
      <c r="I97" s="66"/>
      <c r="J97" s="2"/>
    </row>
    <row r="98" spans="1:10" ht="15" customHeight="1">
      <c r="A98" s="99" t="s">
        <v>30</v>
      </c>
      <c r="B98" s="99" t="s">
        <v>114</v>
      </c>
      <c r="C98" s="64">
        <v>1212206</v>
      </c>
      <c r="D98" s="64">
        <v>1265379</v>
      </c>
      <c r="E98" s="64">
        <v>1269864</v>
      </c>
      <c r="F98" s="65">
        <f>G98-D98</f>
        <v>21650</v>
      </c>
      <c r="G98" s="64">
        <v>1287029</v>
      </c>
      <c r="H98" s="66">
        <f>E98/C98</f>
        <v>1.047564522861626</v>
      </c>
      <c r="I98" s="66">
        <f>E98/D98</f>
        <v>1.0035443926286116</v>
      </c>
      <c r="J98" s="2"/>
    </row>
    <row r="99" spans="1:10" ht="15" customHeight="1">
      <c r="A99" s="99" t="s">
        <v>32</v>
      </c>
      <c r="B99" s="99" t="s">
        <v>126</v>
      </c>
      <c r="C99" s="64">
        <v>6666</v>
      </c>
      <c r="D99" s="64">
        <v>6500</v>
      </c>
      <c r="E99" s="64">
        <v>6877</v>
      </c>
      <c r="F99" s="65">
        <f>G99-D99</f>
        <v>500</v>
      </c>
      <c r="G99" s="64">
        <v>7000</v>
      </c>
      <c r="H99" s="66">
        <f>E99/C99</f>
        <v>1.0316531653165317</v>
      </c>
      <c r="I99" s="66">
        <f>IF(D99&lt;&gt;0,E99/D99,"-")</f>
        <v>1.058</v>
      </c>
      <c r="J99" s="2"/>
    </row>
    <row r="100" spans="1:10" ht="15" hidden="1">
      <c r="A100" s="99"/>
      <c r="B100" s="99"/>
      <c r="C100" s="64"/>
      <c r="D100" s="64"/>
      <c r="E100" s="64"/>
      <c r="F100" s="65"/>
      <c r="G100" s="64"/>
      <c r="H100" s="66"/>
      <c r="I100" s="66"/>
      <c r="J100" s="2"/>
    </row>
    <row r="101" spans="1:10" ht="15" hidden="1">
      <c r="A101" s="99"/>
      <c r="B101" s="99"/>
      <c r="C101" s="64"/>
      <c r="D101" s="64"/>
      <c r="E101" s="64"/>
      <c r="F101" s="65"/>
      <c r="G101" s="64"/>
      <c r="H101" s="66"/>
      <c r="I101" s="66"/>
      <c r="J101" s="2"/>
    </row>
    <row r="102" spans="1:10" ht="19.5" customHeight="1" hidden="1">
      <c r="A102" s="99"/>
      <c r="B102" s="99"/>
      <c r="C102" s="64"/>
      <c r="D102" s="64"/>
      <c r="E102" s="64"/>
      <c r="F102" s="65"/>
      <c r="G102" s="64"/>
      <c r="H102" s="66"/>
      <c r="I102" s="66"/>
      <c r="J102" s="2"/>
    </row>
    <row r="103" spans="1:10" ht="19.5" customHeight="1" hidden="1">
      <c r="A103" s="99"/>
      <c r="B103" s="99"/>
      <c r="C103" s="64"/>
      <c r="D103" s="64"/>
      <c r="E103" s="64"/>
      <c r="F103" s="65"/>
      <c r="G103" s="64"/>
      <c r="H103" s="66"/>
      <c r="I103" s="66"/>
      <c r="J103" s="2"/>
    </row>
    <row r="104" spans="1:10" ht="19.5" customHeight="1" hidden="1">
      <c r="A104" s="99"/>
      <c r="B104" s="99"/>
      <c r="C104" s="64"/>
      <c r="D104" s="64"/>
      <c r="E104" s="64"/>
      <c r="F104" s="65"/>
      <c r="G104" s="64"/>
      <c r="H104" s="66"/>
      <c r="I104" s="66"/>
      <c r="J104" s="2"/>
    </row>
    <row r="105" spans="1:11" s="6" customFormat="1" ht="15.75" customHeight="1">
      <c r="A105" s="92" t="s">
        <v>15</v>
      </c>
      <c r="B105" s="92" t="s">
        <v>94</v>
      </c>
      <c r="C105" s="25">
        <f>SUBTOTAL(9,C106:C120)</f>
        <v>55733</v>
      </c>
      <c r="D105" s="25">
        <f>SUBTOTAL(9,D106:D120)</f>
        <v>55753</v>
      </c>
      <c r="E105" s="25">
        <f>SUBTOTAL(9,E106:E120)</f>
        <v>57146</v>
      </c>
      <c r="F105" s="26">
        <f>G105-D105</f>
        <v>7447</v>
      </c>
      <c r="G105" s="25">
        <f>SUBTOTAL(9,G106:G120)</f>
        <v>63200</v>
      </c>
      <c r="H105" s="27">
        <f>IF(C105&lt;&gt;0,E105/C105,"-")</f>
        <v>1.0253530224463066</v>
      </c>
      <c r="I105" s="27">
        <f>IF(D105&lt;&gt;0,E105/D105,"-")</f>
        <v>1.0249852025899953</v>
      </c>
      <c r="J105" s="2"/>
      <c r="K105"/>
    </row>
    <row r="106" spans="1:11" s="6" customFormat="1" ht="30" customHeight="1" hidden="1">
      <c r="A106" s="90"/>
      <c r="B106" s="90"/>
      <c r="C106" s="87"/>
      <c r="D106" s="28"/>
      <c r="E106" s="28"/>
      <c r="F106" s="29"/>
      <c r="G106" s="87"/>
      <c r="H106" s="88"/>
      <c r="I106" s="88"/>
      <c r="J106" s="2"/>
      <c r="K106"/>
    </row>
    <row r="107" spans="1:11" s="6" customFormat="1" ht="409.5" customHeight="1" hidden="1">
      <c r="A107" s="93" t="s">
        <v>15</v>
      </c>
      <c r="B107" s="93" t="s">
        <v>94</v>
      </c>
      <c r="C107" s="59">
        <f>SUBTOTAL(9,C108:C119)</f>
        <v>55733</v>
      </c>
      <c r="D107" s="59">
        <f>SUBTOTAL(9,D108:D119)</f>
        <v>55753</v>
      </c>
      <c r="E107" s="59">
        <f>SUBTOTAL(9,E108:E119)</f>
        <v>57146</v>
      </c>
      <c r="F107" s="60">
        <f>G107-D107</f>
        <v>7447</v>
      </c>
      <c r="G107" s="59">
        <f>SUBTOTAL(9,G108:G119)</f>
        <v>63200</v>
      </c>
      <c r="H107" s="61">
        <f>IF(C107&lt;&gt;0,E107/C107,"-")</f>
        <v>1.0253530224463066</v>
      </c>
      <c r="I107" s="61">
        <f>IF(D107&lt;&gt;0,E107/D107,"-")</f>
        <v>1.0249852025899953</v>
      </c>
      <c r="J107" s="2"/>
      <c r="K107"/>
    </row>
    <row r="108" spans="1:11" s="6" customFormat="1" ht="30" customHeight="1" hidden="1">
      <c r="A108" s="90"/>
      <c r="B108" s="90"/>
      <c r="C108" s="87"/>
      <c r="D108" s="28"/>
      <c r="E108" s="28"/>
      <c r="F108" s="29"/>
      <c r="G108" s="87"/>
      <c r="H108" s="88"/>
      <c r="I108" s="88"/>
      <c r="J108" s="2"/>
      <c r="K108"/>
    </row>
    <row r="109" spans="1:11" s="6" customFormat="1" ht="409.5" customHeight="1" hidden="1">
      <c r="A109" s="30" t="s">
        <v>15</v>
      </c>
      <c r="B109" s="30" t="s">
        <v>94</v>
      </c>
      <c r="C109" s="31">
        <f>SUBTOTAL(9,C110:C118)</f>
        <v>55733</v>
      </c>
      <c r="D109" s="31">
        <f>SUBTOTAL(9,D110:D118)</f>
        <v>55753</v>
      </c>
      <c r="E109" s="31">
        <f>SUBTOTAL(9,E110:E118)</f>
        <v>57146</v>
      </c>
      <c r="F109" s="32">
        <f>G109-D109</f>
        <v>7447</v>
      </c>
      <c r="G109" s="31">
        <f>SUBTOTAL(9,G110:G118)</f>
        <v>63200</v>
      </c>
      <c r="H109" s="33">
        <f>IF(C109&lt;&gt;0,E109/C109,"-")</f>
        <v>1.0253530224463066</v>
      </c>
      <c r="I109" s="33">
        <f>IF(D109&lt;&gt;0,E109/D109,"-")</f>
        <v>1.0249852025899953</v>
      </c>
      <c r="J109" s="2"/>
      <c r="K109"/>
    </row>
    <row r="110" spans="1:11" s="6" customFormat="1" ht="30" customHeight="1" hidden="1">
      <c r="A110" s="90"/>
      <c r="B110" s="90"/>
      <c r="C110" s="87"/>
      <c r="D110" s="28"/>
      <c r="E110" s="28"/>
      <c r="F110" s="29"/>
      <c r="G110" s="87"/>
      <c r="H110" s="88"/>
      <c r="I110" s="88"/>
      <c r="J110" s="2"/>
      <c r="K110"/>
    </row>
    <row r="111" spans="1:11" s="6" customFormat="1" ht="409.5" customHeight="1" hidden="1">
      <c r="A111" s="94" t="s">
        <v>15</v>
      </c>
      <c r="B111" s="94" t="s">
        <v>94</v>
      </c>
      <c r="C111" s="95">
        <f>SUBTOTAL(9,C112:C117)</f>
        <v>55733</v>
      </c>
      <c r="D111" s="95">
        <f>SUBTOTAL(9,D112:D117)</f>
        <v>55753</v>
      </c>
      <c r="E111" s="95">
        <f>SUBTOTAL(9,E112:E117)</f>
        <v>57146</v>
      </c>
      <c r="F111" s="96">
        <f>G111-D111</f>
        <v>7447</v>
      </c>
      <c r="G111" s="95">
        <f>SUBTOTAL(9,G112:G117)</f>
        <v>63200</v>
      </c>
      <c r="H111" s="97">
        <f>IF(C111&lt;&gt;0,E111/C111,"-")</f>
        <v>1.0253530224463066</v>
      </c>
      <c r="I111" s="97">
        <f>IF(D111&lt;&gt;0,E111/D111,"-")</f>
        <v>1.0249852025899953</v>
      </c>
      <c r="J111" s="2"/>
      <c r="K111"/>
    </row>
    <row r="112" spans="1:11" s="6" customFormat="1" ht="22.5" customHeight="1" hidden="1">
      <c r="A112" s="90"/>
      <c r="B112" s="90"/>
      <c r="C112" s="87"/>
      <c r="D112" s="28"/>
      <c r="E112" s="28"/>
      <c r="F112" s="29"/>
      <c r="G112" s="28"/>
      <c r="H112" s="98"/>
      <c r="I112" s="98"/>
      <c r="J112" s="2"/>
      <c r="K112"/>
    </row>
    <row r="113" spans="1:11" s="6" customFormat="1" ht="409.5" customHeight="1" hidden="1">
      <c r="A113" s="86" t="s">
        <v>15</v>
      </c>
      <c r="B113" s="86" t="s">
        <v>94</v>
      </c>
      <c r="C113" s="28">
        <f>SUBTOTAL(9,C114:C116)</f>
        <v>55733</v>
      </c>
      <c r="D113" s="28">
        <f>SUBTOTAL(9,D114:D116)</f>
        <v>55753</v>
      </c>
      <c r="E113" s="28">
        <f>SUBTOTAL(9,E114:E116)</f>
        <v>57146</v>
      </c>
      <c r="F113" s="29">
        <f>G113-D113</f>
        <v>7447</v>
      </c>
      <c r="G113" s="28">
        <f>SUBTOTAL(9,G114:G116)</f>
        <v>63200</v>
      </c>
      <c r="H113" s="98">
        <f>IF(C113&lt;&gt;0,E113/C113,"-")</f>
        <v>1.0253530224463066</v>
      </c>
      <c r="I113" s="98">
        <f>IF(D113&lt;&gt;0,E113/D113,"-")</f>
        <v>1.0249852025899953</v>
      </c>
      <c r="J113" s="2"/>
      <c r="K113"/>
    </row>
    <row r="114" spans="1:10" ht="30" customHeight="1" hidden="1">
      <c r="A114" s="99"/>
      <c r="B114" s="99"/>
      <c r="C114" s="64"/>
      <c r="D114" s="100"/>
      <c r="E114" s="100"/>
      <c r="F114" s="101"/>
      <c r="G114" s="64"/>
      <c r="H114" s="66"/>
      <c r="I114" s="66"/>
      <c r="J114" s="2"/>
    </row>
    <row r="115" spans="1:10" ht="15" customHeight="1">
      <c r="A115" s="99" t="s">
        <v>33</v>
      </c>
      <c r="B115" s="99" t="s">
        <v>94</v>
      </c>
      <c r="C115" s="64">
        <v>55733</v>
      </c>
      <c r="D115" s="64">
        <v>55753</v>
      </c>
      <c r="E115" s="64">
        <v>57146</v>
      </c>
      <c r="F115" s="65">
        <f>G115-D115</f>
        <v>7447</v>
      </c>
      <c r="G115" s="64">
        <v>63200</v>
      </c>
      <c r="H115" s="66">
        <f>E115/C115</f>
        <v>1.0253530224463066</v>
      </c>
      <c r="I115" s="66">
        <f>IF(D115&lt;&gt;0,E115/D115,"-")</f>
        <v>1.0249852025899953</v>
      </c>
      <c r="J115" s="2"/>
    </row>
    <row r="116" spans="1:10" ht="15" hidden="1">
      <c r="A116" s="99"/>
      <c r="B116" s="99"/>
      <c r="C116" s="64"/>
      <c r="D116" s="64"/>
      <c r="E116" s="64"/>
      <c r="F116" s="65"/>
      <c r="G116" s="64"/>
      <c r="H116" s="66"/>
      <c r="I116" s="66"/>
      <c r="J116" s="2"/>
    </row>
    <row r="117" spans="1:10" ht="15" hidden="1">
      <c r="A117" s="99"/>
      <c r="B117" s="99"/>
      <c r="C117" s="64"/>
      <c r="D117" s="64"/>
      <c r="E117" s="64"/>
      <c r="F117" s="65"/>
      <c r="G117" s="64"/>
      <c r="H117" s="66"/>
      <c r="I117" s="66"/>
      <c r="J117" s="2"/>
    </row>
    <row r="118" spans="1:10" ht="19.5" customHeight="1" hidden="1">
      <c r="A118" s="99"/>
      <c r="B118" s="99"/>
      <c r="C118" s="64"/>
      <c r="D118" s="64"/>
      <c r="E118" s="64"/>
      <c r="F118" s="65"/>
      <c r="G118" s="64"/>
      <c r="H118" s="66"/>
      <c r="I118" s="66"/>
      <c r="J118" s="2"/>
    </row>
    <row r="119" spans="1:10" ht="19.5" customHeight="1" hidden="1">
      <c r="A119" s="99"/>
      <c r="B119" s="99"/>
      <c r="C119" s="64"/>
      <c r="D119" s="64"/>
      <c r="E119" s="64"/>
      <c r="F119" s="65"/>
      <c r="G119" s="64"/>
      <c r="H119" s="66"/>
      <c r="I119" s="66"/>
      <c r="J119" s="2"/>
    </row>
    <row r="120" spans="1:10" ht="19.5" customHeight="1" hidden="1">
      <c r="A120" s="99"/>
      <c r="B120" s="99"/>
      <c r="C120" s="64"/>
      <c r="D120" s="64"/>
      <c r="E120" s="64"/>
      <c r="F120" s="65"/>
      <c r="G120" s="64"/>
      <c r="H120" s="66"/>
      <c r="I120" s="66"/>
      <c r="J120" s="2"/>
    </row>
    <row r="121" spans="1:11" s="6" customFormat="1" ht="18" customHeight="1">
      <c r="A121" s="92" t="s">
        <v>16</v>
      </c>
      <c r="B121" s="92" t="s">
        <v>109</v>
      </c>
      <c r="C121" s="25">
        <f>SUBTOTAL(9,C122:C136)</f>
        <v>201114</v>
      </c>
      <c r="D121" s="25">
        <f>SUBTOTAL(9,D122:D136)</f>
        <v>211597</v>
      </c>
      <c r="E121" s="25">
        <f>SUBTOTAL(9,E122:E136)</f>
        <v>211767</v>
      </c>
      <c r="F121" s="26">
        <f>G121-D121</f>
        <v>2403</v>
      </c>
      <c r="G121" s="25">
        <f>SUBTOTAL(9,G122:G136)</f>
        <v>214000</v>
      </c>
      <c r="H121" s="27">
        <f>IF(C121&lt;&gt;0,E121/C121,"-")</f>
        <v>1.0529699573376294</v>
      </c>
      <c r="I121" s="27">
        <f>IF(D121&lt;&gt;0,E121/D121,"-")</f>
        <v>1.000803414037061</v>
      </c>
      <c r="J121" s="2"/>
      <c r="K121"/>
    </row>
    <row r="122" spans="1:11" s="6" customFormat="1" ht="30" customHeight="1" hidden="1">
      <c r="A122" s="90"/>
      <c r="B122" s="90"/>
      <c r="C122" s="87"/>
      <c r="D122" s="28"/>
      <c r="E122" s="28"/>
      <c r="F122" s="29"/>
      <c r="G122" s="87"/>
      <c r="H122" s="88"/>
      <c r="I122" s="88"/>
      <c r="J122" s="2"/>
      <c r="K122"/>
    </row>
    <row r="123" spans="1:11" s="6" customFormat="1" ht="409.5" customHeight="1" hidden="1">
      <c r="A123" s="93" t="s">
        <v>16</v>
      </c>
      <c r="B123" s="93" t="s">
        <v>109</v>
      </c>
      <c r="C123" s="59">
        <f>SUBTOTAL(9,C124:C135)</f>
        <v>201114</v>
      </c>
      <c r="D123" s="59">
        <f>SUBTOTAL(9,D124:D135)</f>
        <v>211597</v>
      </c>
      <c r="E123" s="59">
        <f>SUBTOTAL(9,E124:E135)</f>
        <v>211767</v>
      </c>
      <c r="F123" s="60">
        <f>G123-D123</f>
        <v>2403</v>
      </c>
      <c r="G123" s="59">
        <f>SUBTOTAL(9,G124:G135)</f>
        <v>214000</v>
      </c>
      <c r="H123" s="61">
        <f>IF(C123&lt;&gt;0,E123/C123,"-")</f>
        <v>1.0529699573376294</v>
      </c>
      <c r="I123" s="61">
        <f>IF(D123&lt;&gt;0,E123/D123,"-")</f>
        <v>1.000803414037061</v>
      </c>
      <c r="J123" s="2"/>
      <c r="K123"/>
    </row>
    <row r="124" spans="1:11" s="6" customFormat="1" ht="30" customHeight="1" hidden="1">
      <c r="A124" s="90"/>
      <c r="B124" s="90"/>
      <c r="C124" s="87"/>
      <c r="D124" s="28"/>
      <c r="E124" s="28"/>
      <c r="F124" s="29"/>
      <c r="G124" s="87"/>
      <c r="H124" s="88"/>
      <c r="I124" s="88"/>
      <c r="J124" s="2"/>
      <c r="K124"/>
    </row>
    <row r="125" spans="1:11" s="6" customFormat="1" ht="409.5" customHeight="1" hidden="1">
      <c r="A125" s="30" t="s">
        <v>16</v>
      </c>
      <c r="B125" s="30" t="s">
        <v>109</v>
      </c>
      <c r="C125" s="31">
        <f>SUBTOTAL(9,C126:C134)</f>
        <v>201114</v>
      </c>
      <c r="D125" s="31">
        <f>SUBTOTAL(9,D126:D134)</f>
        <v>211597</v>
      </c>
      <c r="E125" s="31">
        <f>SUBTOTAL(9,E126:E134)</f>
        <v>211767</v>
      </c>
      <c r="F125" s="32">
        <f>G125-D125</f>
        <v>2403</v>
      </c>
      <c r="G125" s="31">
        <f>SUBTOTAL(9,G126:G134)</f>
        <v>214000</v>
      </c>
      <c r="H125" s="33">
        <f>IF(C125&lt;&gt;0,E125/C125,"-")</f>
        <v>1.0529699573376294</v>
      </c>
      <c r="I125" s="33">
        <f>IF(D125&lt;&gt;0,E125/D125,"-")</f>
        <v>1.000803414037061</v>
      </c>
      <c r="J125" s="2"/>
      <c r="K125"/>
    </row>
    <row r="126" spans="1:11" s="6" customFormat="1" ht="30" customHeight="1" hidden="1">
      <c r="A126" s="90"/>
      <c r="B126" s="90"/>
      <c r="C126" s="87"/>
      <c r="D126" s="28"/>
      <c r="E126" s="28"/>
      <c r="F126" s="29"/>
      <c r="G126" s="87"/>
      <c r="H126" s="88"/>
      <c r="I126" s="88"/>
      <c r="J126" s="2"/>
      <c r="K126"/>
    </row>
    <row r="127" spans="1:11" s="6" customFormat="1" ht="409.5" customHeight="1" hidden="1">
      <c r="A127" s="94" t="s">
        <v>16</v>
      </c>
      <c r="B127" s="94" t="s">
        <v>109</v>
      </c>
      <c r="C127" s="95">
        <f>SUBTOTAL(9,C128:C133)</f>
        <v>201114</v>
      </c>
      <c r="D127" s="95">
        <f>SUBTOTAL(9,D128:D133)</f>
        <v>211597</v>
      </c>
      <c r="E127" s="95">
        <f>SUBTOTAL(9,E128:E133)</f>
        <v>211767</v>
      </c>
      <c r="F127" s="96">
        <f>G127-D127</f>
        <v>2403</v>
      </c>
      <c r="G127" s="95">
        <f>SUBTOTAL(9,G128:G133)</f>
        <v>214000</v>
      </c>
      <c r="H127" s="97">
        <f>IF(C127&lt;&gt;0,E127/C127,"-")</f>
        <v>1.0529699573376294</v>
      </c>
      <c r="I127" s="97">
        <f>IF(D127&lt;&gt;0,E127/D127,"-")</f>
        <v>1.000803414037061</v>
      </c>
      <c r="J127" s="2"/>
      <c r="K127"/>
    </row>
    <row r="128" spans="1:11" s="6" customFormat="1" ht="22.5" customHeight="1" hidden="1">
      <c r="A128" s="90"/>
      <c r="B128" s="90"/>
      <c r="C128" s="87"/>
      <c r="D128" s="28"/>
      <c r="E128" s="28"/>
      <c r="F128" s="29"/>
      <c r="G128" s="28"/>
      <c r="H128" s="98"/>
      <c r="I128" s="98"/>
      <c r="J128" s="2"/>
      <c r="K128"/>
    </row>
    <row r="129" spans="1:11" s="6" customFormat="1" ht="409.5" customHeight="1" hidden="1">
      <c r="A129" s="86" t="s">
        <v>16</v>
      </c>
      <c r="B129" s="86" t="s">
        <v>109</v>
      </c>
      <c r="C129" s="28">
        <f>SUBTOTAL(9,C130:C132)</f>
        <v>201114</v>
      </c>
      <c r="D129" s="28">
        <f>SUBTOTAL(9,D130:D132)</f>
        <v>211597</v>
      </c>
      <c r="E129" s="28">
        <f>SUBTOTAL(9,E130:E132)</f>
        <v>211767</v>
      </c>
      <c r="F129" s="29">
        <f>G129-D129</f>
        <v>2403</v>
      </c>
      <c r="G129" s="28">
        <f>SUBTOTAL(9,G130:G132)</f>
        <v>214000</v>
      </c>
      <c r="H129" s="98">
        <f>IF(C129&lt;&gt;0,E129/C129,"-")</f>
        <v>1.0529699573376294</v>
      </c>
      <c r="I129" s="98">
        <f>IF(D129&lt;&gt;0,E129/D129,"-")</f>
        <v>1.000803414037061</v>
      </c>
      <c r="J129" s="2"/>
      <c r="K129"/>
    </row>
    <row r="130" spans="1:10" ht="30" customHeight="1" hidden="1">
      <c r="A130" s="99"/>
      <c r="B130" s="99"/>
      <c r="C130" s="64"/>
      <c r="D130" s="100"/>
      <c r="E130" s="100"/>
      <c r="F130" s="101"/>
      <c r="G130" s="64"/>
      <c r="H130" s="66"/>
      <c r="I130" s="66"/>
      <c r="J130" s="2"/>
    </row>
    <row r="131" spans="1:10" ht="15" customHeight="1">
      <c r="A131" s="99" t="s">
        <v>34</v>
      </c>
      <c r="B131" s="99" t="s">
        <v>116</v>
      </c>
      <c r="C131" s="64">
        <v>201114</v>
      </c>
      <c r="D131" s="64">
        <v>211597</v>
      </c>
      <c r="E131" s="64">
        <v>211767</v>
      </c>
      <c r="F131" s="65">
        <f>G131-D131</f>
        <v>2403</v>
      </c>
      <c r="G131" s="64">
        <v>214000</v>
      </c>
      <c r="H131" s="66">
        <f>E131/C131</f>
        <v>1.0529699573376294</v>
      </c>
      <c r="I131" s="66">
        <f>IF(D131&lt;&gt;0,E131/D131,"-")</f>
        <v>1.000803414037061</v>
      </c>
      <c r="J131" s="2"/>
    </row>
    <row r="132" spans="1:10" ht="15" hidden="1">
      <c r="A132" s="99"/>
      <c r="B132" s="99"/>
      <c r="C132" s="64"/>
      <c r="D132" s="64"/>
      <c r="E132" s="64"/>
      <c r="F132" s="65"/>
      <c r="G132" s="64"/>
      <c r="H132" s="66"/>
      <c r="I132" s="66"/>
      <c r="J132" s="2"/>
    </row>
    <row r="133" spans="1:10" ht="15" hidden="1">
      <c r="A133" s="99"/>
      <c r="B133" s="99"/>
      <c r="C133" s="64"/>
      <c r="D133" s="64"/>
      <c r="E133" s="64"/>
      <c r="F133" s="65"/>
      <c r="G133" s="64"/>
      <c r="H133" s="66"/>
      <c r="I133" s="66"/>
      <c r="J133" s="2"/>
    </row>
    <row r="134" spans="1:10" ht="19.5" customHeight="1" hidden="1">
      <c r="A134" s="99"/>
      <c r="B134" s="99"/>
      <c r="C134" s="64"/>
      <c r="D134" s="64"/>
      <c r="E134" s="64"/>
      <c r="F134" s="65"/>
      <c r="G134" s="64"/>
      <c r="H134" s="66"/>
      <c r="I134" s="66"/>
      <c r="J134" s="2"/>
    </row>
    <row r="135" spans="1:10" ht="19.5" customHeight="1" hidden="1">
      <c r="A135" s="99"/>
      <c r="B135" s="99"/>
      <c r="C135" s="64"/>
      <c r="D135" s="64"/>
      <c r="E135" s="64"/>
      <c r="F135" s="65"/>
      <c r="G135" s="64"/>
      <c r="H135" s="66"/>
      <c r="I135" s="66"/>
      <c r="J135" s="2"/>
    </row>
    <row r="136" spans="1:10" ht="19.5" customHeight="1" hidden="1">
      <c r="A136" s="99"/>
      <c r="B136" s="99"/>
      <c r="C136" s="64"/>
      <c r="D136" s="64"/>
      <c r="E136" s="64"/>
      <c r="F136" s="65"/>
      <c r="G136" s="64"/>
      <c r="H136" s="66"/>
      <c r="I136" s="66"/>
      <c r="J136" s="2"/>
    </row>
    <row r="137" spans="1:10" ht="19.5" customHeight="1" hidden="1">
      <c r="A137" s="99"/>
      <c r="B137" s="99"/>
      <c r="C137" s="64"/>
      <c r="D137" s="64"/>
      <c r="E137" s="64"/>
      <c r="F137" s="65"/>
      <c r="G137" s="64"/>
      <c r="H137" s="66"/>
      <c r="I137" s="66"/>
      <c r="J137" s="2"/>
    </row>
    <row r="138" spans="1:11" s="10" customFormat="1" ht="18" customHeight="1">
      <c r="A138" s="91" t="s">
        <v>5</v>
      </c>
      <c r="B138" s="91" t="s">
        <v>85</v>
      </c>
      <c r="C138" s="54">
        <f>SUBTOTAL(9,C139:C218)</f>
        <v>767838</v>
      </c>
      <c r="D138" s="54">
        <f>SUBTOTAL(9,D139:D218)</f>
        <v>775000</v>
      </c>
      <c r="E138" s="54">
        <f>SUBTOTAL(9,E139:E218)</f>
        <v>743138</v>
      </c>
      <c r="F138" s="55">
        <f>G138-D138</f>
        <v>-50875</v>
      </c>
      <c r="G138" s="54">
        <f>SUBTOTAL(9,G139:G218)</f>
        <v>724125</v>
      </c>
      <c r="H138" s="56">
        <f>IF(C138&lt;&gt;0,E138/C138,"-")</f>
        <v>0.9678317561777354</v>
      </c>
      <c r="I138" s="56">
        <f>IF(D138&lt;&gt;0,E138/D138,"-")</f>
        <v>0.9588877419354839</v>
      </c>
      <c r="J138" s="2"/>
      <c r="K138"/>
    </row>
    <row r="139" spans="1:11" s="6" customFormat="1" ht="30" customHeight="1" hidden="1">
      <c r="A139" s="90"/>
      <c r="B139" s="90"/>
      <c r="C139" s="87"/>
      <c r="D139" s="28"/>
      <c r="E139" s="28"/>
      <c r="F139" s="29"/>
      <c r="G139" s="87"/>
      <c r="H139" s="88"/>
      <c r="I139" s="88"/>
      <c r="J139" s="2"/>
      <c r="K139"/>
    </row>
    <row r="140" spans="1:11" s="6" customFormat="1" ht="18" customHeight="1">
      <c r="A140" s="92" t="s">
        <v>17</v>
      </c>
      <c r="B140" s="92" t="s">
        <v>125</v>
      </c>
      <c r="C140" s="25">
        <f>SUBTOTAL(9,C141:C157)</f>
        <v>82039</v>
      </c>
      <c r="D140" s="25">
        <f>SUBTOTAL(9,D141:D157)</f>
        <v>100000</v>
      </c>
      <c r="E140" s="25">
        <f>SUBTOTAL(9,E141:E157)</f>
        <v>76727</v>
      </c>
      <c r="F140" s="26">
        <f>G140-D140</f>
        <v>-20216</v>
      </c>
      <c r="G140" s="25">
        <f>SUBTOTAL(9,G141:G157)</f>
        <v>79784</v>
      </c>
      <c r="H140" s="27">
        <f>IF(C140&lt;&gt;0,E140/C140,"-")</f>
        <v>0.9352503077804459</v>
      </c>
      <c r="I140" s="27">
        <f>IF(D140&lt;&gt;0,E140/D140,"-")</f>
        <v>0.76727</v>
      </c>
      <c r="J140" s="2"/>
      <c r="K140"/>
    </row>
    <row r="141" spans="1:11" s="6" customFormat="1" ht="30" customHeight="1" hidden="1">
      <c r="A141" s="90"/>
      <c r="B141" s="90"/>
      <c r="C141" s="87"/>
      <c r="D141" s="28"/>
      <c r="E141" s="28"/>
      <c r="F141" s="29"/>
      <c r="G141" s="87"/>
      <c r="H141" s="88"/>
      <c r="I141" s="88"/>
      <c r="J141" s="2"/>
      <c r="K141"/>
    </row>
    <row r="142" spans="1:11" s="6" customFormat="1" ht="409.5" customHeight="1" hidden="1">
      <c r="A142" s="93" t="s">
        <v>17</v>
      </c>
      <c r="B142" s="93" t="s">
        <v>125</v>
      </c>
      <c r="C142" s="59">
        <f>SUBTOTAL(9,C143:C156)</f>
        <v>82039</v>
      </c>
      <c r="D142" s="59">
        <f>SUBTOTAL(9,D143:D156)</f>
        <v>100000</v>
      </c>
      <c r="E142" s="59">
        <f>SUBTOTAL(9,E143:E156)</f>
        <v>76727</v>
      </c>
      <c r="F142" s="60">
        <f>G142-D142</f>
        <v>-20216</v>
      </c>
      <c r="G142" s="59">
        <f>SUBTOTAL(9,G143:G156)</f>
        <v>79784</v>
      </c>
      <c r="H142" s="61">
        <f>IF(C142&lt;&gt;0,E142/C142,"-")</f>
        <v>0.9352503077804459</v>
      </c>
      <c r="I142" s="61">
        <f>IF(D142&lt;&gt;0,E142/D142,"-")</f>
        <v>0.76727</v>
      </c>
      <c r="J142" s="2"/>
      <c r="K142"/>
    </row>
    <row r="143" spans="1:11" s="6" customFormat="1" ht="30" customHeight="1" hidden="1">
      <c r="A143" s="90"/>
      <c r="B143" s="90"/>
      <c r="C143" s="87"/>
      <c r="D143" s="28"/>
      <c r="E143" s="28"/>
      <c r="F143" s="29"/>
      <c r="G143" s="87"/>
      <c r="H143" s="88"/>
      <c r="I143" s="88"/>
      <c r="J143" s="2"/>
      <c r="K143"/>
    </row>
    <row r="144" spans="1:11" s="6" customFormat="1" ht="409.5" customHeight="1" hidden="1">
      <c r="A144" s="30" t="s">
        <v>17</v>
      </c>
      <c r="B144" s="30" t="s">
        <v>125</v>
      </c>
      <c r="C144" s="31">
        <f>SUBTOTAL(9,C145:C155)</f>
        <v>82039</v>
      </c>
      <c r="D144" s="31">
        <f>SUBTOTAL(9,D145:D155)</f>
        <v>100000</v>
      </c>
      <c r="E144" s="31">
        <f>SUBTOTAL(9,E145:E155)</f>
        <v>76727</v>
      </c>
      <c r="F144" s="32">
        <f>G144-D144</f>
        <v>-20216</v>
      </c>
      <c r="G144" s="31">
        <f>SUBTOTAL(9,G145:G155)</f>
        <v>79784</v>
      </c>
      <c r="H144" s="33">
        <f>IF(C144&lt;&gt;0,E144/C144,"-")</f>
        <v>0.9352503077804459</v>
      </c>
      <c r="I144" s="33">
        <f>IF(D144&lt;&gt;0,E144/D144,"-")</f>
        <v>0.76727</v>
      </c>
      <c r="J144" s="2"/>
      <c r="K144"/>
    </row>
    <row r="145" spans="1:11" s="6" customFormat="1" ht="30" customHeight="1" hidden="1">
      <c r="A145" s="90"/>
      <c r="B145" s="90"/>
      <c r="C145" s="87"/>
      <c r="D145" s="28"/>
      <c r="E145" s="28"/>
      <c r="F145" s="29"/>
      <c r="G145" s="87"/>
      <c r="H145" s="88"/>
      <c r="I145" s="88"/>
      <c r="J145" s="2"/>
      <c r="K145"/>
    </row>
    <row r="146" spans="1:11" s="6" customFormat="1" ht="409.5" customHeight="1" hidden="1">
      <c r="A146" s="94" t="s">
        <v>17</v>
      </c>
      <c r="B146" s="94" t="s">
        <v>125</v>
      </c>
      <c r="C146" s="95">
        <f>SUBTOTAL(9,C147:C154)</f>
        <v>82039</v>
      </c>
      <c r="D146" s="95">
        <f>SUBTOTAL(9,D147:D154)</f>
        <v>100000</v>
      </c>
      <c r="E146" s="95">
        <f>SUBTOTAL(9,E147:E154)</f>
        <v>76727</v>
      </c>
      <c r="F146" s="96">
        <f>G146-D146</f>
        <v>-20216</v>
      </c>
      <c r="G146" s="95">
        <f>SUBTOTAL(9,G147:G154)</f>
        <v>79784</v>
      </c>
      <c r="H146" s="97">
        <f>IF(C146&lt;&gt;0,E146/C146,"-")</f>
        <v>0.9352503077804459</v>
      </c>
      <c r="I146" s="97">
        <f>IF(D146&lt;&gt;0,E146/D146,"-")</f>
        <v>0.76727</v>
      </c>
      <c r="J146" s="2"/>
      <c r="K146"/>
    </row>
    <row r="147" spans="1:11" s="6" customFormat="1" ht="22.5" customHeight="1" hidden="1">
      <c r="A147" s="90"/>
      <c r="B147" s="90"/>
      <c r="C147" s="87"/>
      <c r="D147" s="28"/>
      <c r="E147" s="28"/>
      <c r="F147" s="29"/>
      <c r="G147" s="28"/>
      <c r="H147" s="98"/>
      <c r="I147" s="98"/>
      <c r="J147" s="2"/>
      <c r="K147"/>
    </row>
    <row r="148" spans="1:11" s="6" customFormat="1" ht="409.5" customHeight="1" hidden="1">
      <c r="A148" s="86" t="s">
        <v>17</v>
      </c>
      <c r="B148" s="86" t="s">
        <v>125</v>
      </c>
      <c r="C148" s="28">
        <f>SUBTOTAL(9,C149:C153)</f>
        <v>82039</v>
      </c>
      <c r="D148" s="28">
        <f>SUBTOTAL(9,D149:D153)</f>
        <v>100000</v>
      </c>
      <c r="E148" s="28">
        <f>SUBTOTAL(9,E149:E153)</f>
        <v>76727</v>
      </c>
      <c r="F148" s="29">
        <f>G148-D148</f>
        <v>-20216</v>
      </c>
      <c r="G148" s="28">
        <f>SUBTOTAL(9,G149:G153)</f>
        <v>79784</v>
      </c>
      <c r="H148" s="98">
        <f>IF(C148&lt;&gt;0,E148/C148,"-")</f>
        <v>0.9352503077804459</v>
      </c>
      <c r="I148" s="98">
        <f>IF(D148&lt;&gt;0,E148/D148,"-")</f>
        <v>0.76727</v>
      </c>
      <c r="J148" s="2"/>
      <c r="K148"/>
    </row>
    <row r="149" spans="1:10" ht="30" customHeight="1" hidden="1">
      <c r="A149" s="99"/>
      <c r="B149" s="99"/>
      <c r="C149" s="64"/>
      <c r="D149" s="100"/>
      <c r="E149" s="100"/>
      <c r="F149" s="101"/>
      <c r="G149" s="64"/>
      <c r="H149" s="66"/>
      <c r="I149" s="66"/>
      <c r="J149" s="2"/>
    </row>
    <row r="150" spans="1:10" ht="15" customHeight="1">
      <c r="A150" s="99" t="s">
        <v>35</v>
      </c>
      <c r="B150" s="99" t="s">
        <v>110</v>
      </c>
      <c r="C150" s="64">
        <v>3512</v>
      </c>
      <c r="D150" s="64">
        <v>10000</v>
      </c>
      <c r="E150" s="64">
        <v>1050</v>
      </c>
      <c r="F150" s="65">
        <f>G150-D150</f>
        <v>-8950</v>
      </c>
      <c r="G150" s="64">
        <v>1050</v>
      </c>
      <c r="H150" s="66">
        <f>E150/C150</f>
        <v>0.2989749430523918</v>
      </c>
      <c r="I150" s="66">
        <f>IF(D150&lt;&gt;0,E150/D150,"-")</f>
        <v>0.105</v>
      </c>
      <c r="J150" s="2"/>
    </row>
    <row r="151" spans="1:10" ht="15" customHeight="1">
      <c r="A151" s="99" t="s">
        <v>36</v>
      </c>
      <c r="B151" s="99" t="s">
        <v>139</v>
      </c>
      <c r="C151" s="64">
        <v>71865</v>
      </c>
      <c r="D151" s="64">
        <v>85000</v>
      </c>
      <c r="E151" s="64">
        <v>72943</v>
      </c>
      <c r="F151" s="65">
        <f>G151-D151</f>
        <v>-9000</v>
      </c>
      <c r="G151" s="64">
        <v>76000</v>
      </c>
      <c r="H151" s="66">
        <f>E151/C151</f>
        <v>1.015000347874487</v>
      </c>
      <c r="I151" s="66">
        <f>IF(D151&lt;&gt;0,E151/D151,"-")</f>
        <v>0.8581529411764706</v>
      </c>
      <c r="J151" s="2"/>
    </row>
    <row r="152" spans="1:10" ht="15" customHeight="1">
      <c r="A152" s="99" t="s">
        <v>37</v>
      </c>
      <c r="B152" s="99" t="s">
        <v>130</v>
      </c>
      <c r="C152" s="64">
        <v>6662</v>
      </c>
      <c r="D152" s="64">
        <v>5000</v>
      </c>
      <c r="E152" s="64">
        <v>2734</v>
      </c>
      <c r="F152" s="65">
        <f>G152-D152</f>
        <v>-2266</v>
      </c>
      <c r="G152" s="64">
        <v>2734</v>
      </c>
      <c r="H152" s="66">
        <f>E152/C152</f>
        <v>0.41038727108976286</v>
      </c>
      <c r="I152" s="66">
        <f>IF(D152&lt;&gt;0,E152/D152,"-")</f>
        <v>0.5468</v>
      </c>
      <c r="J152" s="2"/>
    </row>
    <row r="153" spans="1:10" ht="15" hidden="1">
      <c r="A153" s="99"/>
      <c r="B153" s="99"/>
      <c r="C153" s="64"/>
      <c r="D153" s="64"/>
      <c r="E153" s="64"/>
      <c r="F153" s="65"/>
      <c r="G153" s="64"/>
      <c r="H153" s="66"/>
      <c r="I153" s="66"/>
      <c r="J153" s="2"/>
    </row>
    <row r="154" spans="1:10" ht="15" hidden="1">
      <c r="A154" s="99"/>
      <c r="B154" s="99"/>
      <c r="C154" s="64"/>
      <c r="D154" s="64"/>
      <c r="E154" s="64"/>
      <c r="F154" s="65"/>
      <c r="G154" s="64"/>
      <c r="H154" s="66"/>
      <c r="I154" s="66"/>
      <c r="J154" s="2"/>
    </row>
    <row r="155" spans="1:10" ht="19.5" customHeight="1" hidden="1">
      <c r="A155" s="99"/>
      <c r="B155" s="99"/>
      <c r="C155" s="64"/>
      <c r="D155" s="64"/>
      <c r="E155" s="64"/>
      <c r="F155" s="65"/>
      <c r="G155" s="64"/>
      <c r="H155" s="66"/>
      <c r="I155" s="66"/>
      <c r="J155" s="2"/>
    </row>
    <row r="156" spans="1:10" ht="19.5" customHeight="1" hidden="1">
      <c r="A156" s="99"/>
      <c r="B156" s="99"/>
      <c r="C156" s="64"/>
      <c r="D156" s="64"/>
      <c r="E156" s="64"/>
      <c r="F156" s="65"/>
      <c r="G156" s="64"/>
      <c r="H156" s="66"/>
      <c r="I156" s="66"/>
      <c r="J156" s="2"/>
    </row>
    <row r="157" spans="1:10" ht="19.5" customHeight="1" hidden="1">
      <c r="A157" s="99"/>
      <c r="B157" s="99"/>
      <c r="C157" s="64"/>
      <c r="D157" s="64"/>
      <c r="E157" s="64"/>
      <c r="F157" s="65"/>
      <c r="G157" s="64"/>
      <c r="H157" s="66"/>
      <c r="I157" s="66"/>
      <c r="J157" s="2"/>
    </row>
    <row r="158" spans="1:11" s="6" customFormat="1" ht="18" customHeight="1">
      <c r="A158" s="92" t="s">
        <v>18</v>
      </c>
      <c r="B158" s="92" t="s">
        <v>102</v>
      </c>
      <c r="C158" s="25">
        <f>SUBTOTAL(9,C159:C176)</f>
        <v>252060</v>
      </c>
      <c r="D158" s="25">
        <f>SUBTOTAL(9,D159:D176)</f>
        <v>265000</v>
      </c>
      <c r="E158" s="25">
        <f>SUBTOTAL(9,E159:E176)</f>
        <v>202819</v>
      </c>
      <c r="F158" s="26">
        <f>G158-D158</f>
        <v>-74000</v>
      </c>
      <c r="G158" s="25">
        <f>SUBTOTAL(9,G159:G176)</f>
        <v>191000</v>
      </c>
      <c r="H158" s="27">
        <f>IF(C158&lt;&gt;0,E158/C158,"-")</f>
        <v>0.804645719273189</v>
      </c>
      <c r="I158" s="27">
        <f>IF(D158&lt;&gt;0,E158/D158,"-")</f>
        <v>0.7653547169811321</v>
      </c>
      <c r="J158" s="2"/>
      <c r="K158"/>
    </row>
    <row r="159" spans="1:11" s="6" customFormat="1" ht="30" customHeight="1" hidden="1">
      <c r="A159" s="90"/>
      <c r="B159" s="90"/>
      <c r="C159" s="87"/>
      <c r="D159" s="28"/>
      <c r="E159" s="28"/>
      <c r="F159" s="29"/>
      <c r="G159" s="87"/>
      <c r="H159" s="88"/>
      <c r="I159" s="88"/>
      <c r="J159" s="2"/>
      <c r="K159"/>
    </row>
    <row r="160" spans="1:11" s="6" customFormat="1" ht="409.5" customHeight="1" hidden="1">
      <c r="A160" s="93" t="s">
        <v>18</v>
      </c>
      <c r="B160" s="93" t="s">
        <v>102</v>
      </c>
      <c r="C160" s="59">
        <f>SUBTOTAL(9,C161:C175)</f>
        <v>252060</v>
      </c>
      <c r="D160" s="59">
        <f>SUBTOTAL(9,D161:D175)</f>
        <v>265000</v>
      </c>
      <c r="E160" s="59">
        <f>SUBTOTAL(9,E161:E175)</f>
        <v>202819</v>
      </c>
      <c r="F160" s="60">
        <f>G160-D160</f>
        <v>-74000</v>
      </c>
      <c r="G160" s="59">
        <f>SUBTOTAL(9,G161:G175)</f>
        <v>191000</v>
      </c>
      <c r="H160" s="61">
        <f>IF(C160&lt;&gt;0,E160/C160,"-")</f>
        <v>0.804645719273189</v>
      </c>
      <c r="I160" s="61">
        <f>IF(D160&lt;&gt;0,E160/D160,"-")</f>
        <v>0.7653547169811321</v>
      </c>
      <c r="J160" s="2"/>
      <c r="K160"/>
    </row>
    <row r="161" spans="1:11" s="6" customFormat="1" ht="30" customHeight="1" hidden="1">
      <c r="A161" s="90"/>
      <c r="B161" s="90"/>
      <c r="C161" s="87"/>
      <c r="D161" s="28"/>
      <c r="E161" s="28"/>
      <c r="F161" s="29"/>
      <c r="G161" s="87"/>
      <c r="H161" s="88"/>
      <c r="I161" s="88"/>
      <c r="J161" s="2"/>
      <c r="K161"/>
    </row>
    <row r="162" spans="1:11" s="6" customFormat="1" ht="409.5" customHeight="1" hidden="1">
      <c r="A162" s="30" t="s">
        <v>18</v>
      </c>
      <c r="B162" s="30" t="s">
        <v>102</v>
      </c>
      <c r="C162" s="31">
        <f>SUBTOTAL(9,C163:C174)</f>
        <v>252060</v>
      </c>
      <c r="D162" s="31">
        <f>SUBTOTAL(9,D163:D174)</f>
        <v>265000</v>
      </c>
      <c r="E162" s="31">
        <f>SUBTOTAL(9,E163:E174)</f>
        <v>202819</v>
      </c>
      <c r="F162" s="32">
        <f>G162-D162</f>
        <v>-74000</v>
      </c>
      <c r="G162" s="31">
        <f>SUBTOTAL(9,G163:G174)</f>
        <v>191000</v>
      </c>
      <c r="H162" s="33">
        <f>IF(C162&lt;&gt;0,E162/C162,"-")</f>
        <v>0.804645719273189</v>
      </c>
      <c r="I162" s="33">
        <f>IF(D162&lt;&gt;0,E162/D162,"-")</f>
        <v>0.7653547169811321</v>
      </c>
      <c r="J162" s="2"/>
      <c r="K162"/>
    </row>
    <row r="163" spans="1:11" s="6" customFormat="1" ht="30" customHeight="1" hidden="1">
      <c r="A163" s="90"/>
      <c r="B163" s="90"/>
      <c r="C163" s="87"/>
      <c r="D163" s="28"/>
      <c r="E163" s="28"/>
      <c r="F163" s="29"/>
      <c r="G163" s="87"/>
      <c r="H163" s="88"/>
      <c r="I163" s="88"/>
      <c r="J163" s="2"/>
      <c r="K163"/>
    </row>
    <row r="164" spans="1:11" s="6" customFormat="1" ht="409.5" customHeight="1" hidden="1">
      <c r="A164" s="94" t="s">
        <v>18</v>
      </c>
      <c r="B164" s="94" t="s">
        <v>102</v>
      </c>
      <c r="C164" s="95">
        <f>SUBTOTAL(9,C165:C173)</f>
        <v>252060</v>
      </c>
      <c r="D164" s="95">
        <f>SUBTOTAL(9,D165:D173)</f>
        <v>265000</v>
      </c>
      <c r="E164" s="95">
        <f>SUBTOTAL(9,E165:E173)</f>
        <v>202819</v>
      </c>
      <c r="F164" s="96">
        <f>G164-D164</f>
        <v>-74000</v>
      </c>
      <c r="G164" s="95">
        <f>SUBTOTAL(9,G165:G173)</f>
        <v>191000</v>
      </c>
      <c r="H164" s="97">
        <f>IF(C164&lt;&gt;0,E164/C164,"-")</f>
        <v>0.804645719273189</v>
      </c>
      <c r="I164" s="97">
        <f>IF(D164&lt;&gt;0,E164/D164,"-")</f>
        <v>0.7653547169811321</v>
      </c>
      <c r="J164" s="2"/>
      <c r="K164"/>
    </row>
    <row r="165" spans="1:11" s="6" customFormat="1" ht="22.5" customHeight="1" hidden="1">
      <c r="A165" s="90"/>
      <c r="B165" s="90"/>
      <c r="C165" s="87"/>
      <c r="D165" s="28"/>
      <c r="E165" s="28"/>
      <c r="F165" s="29"/>
      <c r="G165" s="28"/>
      <c r="H165" s="98"/>
      <c r="I165" s="98"/>
      <c r="J165" s="2"/>
      <c r="K165"/>
    </row>
    <row r="166" spans="1:11" s="6" customFormat="1" ht="409.5" customHeight="1" hidden="1">
      <c r="A166" s="86" t="s">
        <v>18</v>
      </c>
      <c r="B166" s="86" t="s">
        <v>102</v>
      </c>
      <c r="C166" s="28">
        <f>SUBTOTAL(9,C167:C172)</f>
        <v>252060</v>
      </c>
      <c r="D166" s="28">
        <f>SUBTOTAL(9,D167:D172)</f>
        <v>265000</v>
      </c>
      <c r="E166" s="28">
        <f>SUBTOTAL(9,E167:E172)</f>
        <v>202819</v>
      </c>
      <c r="F166" s="29">
        <f>G166-D166</f>
        <v>-74000</v>
      </c>
      <c r="G166" s="28">
        <f>SUBTOTAL(9,G167:G172)</f>
        <v>191000</v>
      </c>
      <c r="H166" s="98">
        <f>IF(C166&lt;&gt;0,E166/C166,"-")</f>
        <v>0.804645719273189</v>
      </c>
      <c r="I166" s="98">
        <f>IF(D166&lt;&gt;0,E166/D166,"-")</f>
        <v>0.7653547169811321</v>
      </c>
      <c r="J166" s="2"/>
      <c r="K166"/>
    </row>
    <row r="167" spans="1:10" ht="30" customHeight="1" hidden="1">
      <c r="A167" s="99"/>
      <c r="B167" s="99"/>
      <c r="C167" s="64"/>
      <c r="D167" s="100"/>
      <c r="E167" s="100"/>
      <c r="F167" s="101"/>
      <c r="G167" s="64"/>
      <c r="H167" s="66"/>
      <c r="I167" s="66"/>
      <c r="J167" s="2"/>
    </row>
    <row r="168" spans="1:10" ht="15" customHeight="1">
      <c r="A168" s="99" t="s">
        <v>38</v>
      </c>
      <c r="B168" s="99" t="s">
        <v>118</v>
      </c>
      <c r="C168" s="64">
        <v>43999</v>
      </c>
      <c r="D168" s="64">
        <v>40000</v>
      </c>
      <c r="E168" s="64">
        <v>50711</v>
      </c>
      <c r="F168" s="65">
        <f>G168-D168</f>
        <v>11000</v>
      </c>
      <c r="G168" s="64">
        <v>51000</v>
      </c>
      <c r="H168" s="66">
        <f>E168/C168</f>
        <v>1.1525489215663993</v>
      </c>
      <c r="I168" s="66">
        <f>IF(D168&lt;&gt;0,E168/D168,"-")</f>
        <v>1.267775</v>
      </c>
      <c r="J168" s="2"/>
    </row>
    <row r="169" spans="1:10" ht="15" customHeight="1">
      <c r="A169" s="99" t="s">
        <v>39</v>
      </c>
      <c r="B169" s="99" t="s">
        <v>72</v>
      </c>
      <c r="C169" s="64">
        <v>171918</v>
      </c>
      <c r="D169" s="64">
        <v>180000</v>
      </c>
      <c r="E169" s="64">
        <v>127108</v>
      </c>
      <c r="F169" s="65">
        <f>G169-D169</f>
        <v>-65000</v>
      </c>
      <c r="G169" s="64">
        <v>115000</v>
      </c>
      <c r="H169" s="66">
        <f>E169/C169</f>
        <v>0.7393524819972312</v>
      </c>
      <c r="I169" s="66">
        <f>IF(D169&lt;&gt;0,E169/D169,"-")</f>
        <v>0.7061555555555555</v>
      </c>
      <c r="J169" s="2"/>
    </row>
    <row r="170" spans="1:10" ht="15" customHeight="1">
      <c r="A170" s="99" t="s">
        <v>40</v>
      </c>
      <c r="B170" s="99" t="s">
        <v>142</v>
      </c>
      <c r="C170" s="64">
        <v>30000</v>
      </c>
      <c r="D170" s="64">
        <v>40000</v>
      </c>
      <c r="E170" s="64">
        <v>20000</v>
      </c>
      <c r="F170" s="65">
        <f>G170-D170</f>
        <v>-20000</v>
      </c>
      <c r="G170" s="64">
        <v>20000</v>
      </c>
      <c r="H170" s="66">
        <f>E170/C170</f>
        <v>0.6666666666666666</v>
      </c>
      <c r="I170" s="66">
        <f>IF(D170&lt;&gt;0,E170/D170,"-")</f>
        <v>0.5</v>
      </c>
      <c r="J170" s="2"/>
    </row>
    <row r="171" spans="1:10" ht="15" customHeight="1">
      <c r="A171" s="99" t="s">
        <v>41</v>
      </c>
      <c r="B171" s="99" t="s">
        <v>93</v>
      </c>
      <c r="C171" s="64">
        <v>6143</v>
      </c>
      <c r="D171" s="64">
        <v>5000</v>
      </c>
      <c r="E171" s="64">
        <v>5000</v>
      </c>
      <c r="F171" s="65">
        <f>G171-D171</f>
        <v>0</v>
      </c>
      <c r="G171" s="64">
        <v>5000</v>
      </c>
      <c r="H171" s="66">
        <f>E171/C171</f>
        <v>0.8139345596614033</v>
      </c>
      <c r="I171" s="66">
        <f>IF(D171&lt;&gt;0,E171/D171,"-")</f>
        <v>1</v>
      </c>
      <c r="J171" s="2"/>
    </row>
    <row r="172" spans="1:10" ht="15" hidden="1">
      <c r="A172" s="99"/>
      <c r="B172" s="99"/>
      <c r="C172" s="64"/>
      <c r="D172" s="64"/>
      <c r="E172" s="64"/>
      <c r="F172" s="65"/>
      <c r="G172" s="64"/>
      <c r="H172" s="66"/>
      <c r="I172" s="66"/>
      <c r="J172" s="2"/>
    </row>
    <row r="173" spans="1:10" ht="15" hidden="1">
      <c r="A173" s="99"/>
      <c r="B173" s="99"/>
      <c r="C173" s="64"/>
      <c r="D173" s="64"/>
      <c r="E173" s="64"/>
      <c r="F173" s="65"/>
      <c r="G173" s="64"/>
      <c r="H173" s="66"/>
      <c r="I173" s="66"/>
      <c r="J173" s="2"/>
    </row>
    <row r="174" spans="1:10" ht="19.5" customHeight="1" hidden="1">
      <c r="A174" s="99"/>
      <c r="B174" s="99"/>
      <c r="C174" s="64"/>
      <c r="D174" s="64"/>
      <c r="E174" s="64"/>
      <c r="F174" s="65"/>
      <c r="G174" s="64"/>
      <c r="H174" s="66"/>
      <c r="I174" s="66"/>
      <c r="J174" s="2"/>
    </row>
    <row r="175" spans="1:10" ht="19.5" customHeight="1" hidden="1">
      <c r="A175" s="99"/>
      <c r="B175" s="99"/>
      <c r="C175" s="64"/>
      <c r="D175" s="64"/>
      <c r="E175" s="64"/>
      <c r="F175" s="65"/>
      <c r="G175" s="64"/>
      <c r="H175" s="66"/>
      <c r="I175" s="66"/>
      <c r="J175" s="2"/>
    </row>
    <row r="176" spans="1:10" ht="19.5" customHeight="1" hidden="1">
      <c r="A176" s="99"/>
      <c r="B176" s="99"/>
      <c r="C176" s="64"/>
      <c r="D176" s="64"/>
      <c r="E176" s="64"/>
      <c r="F176" s="65"/>
      <c r="G176" s="64"/>
      <c r="H176" s="66"/>
      <c r="I176" s="66"/>
      <c r="J176" s="2"/>
    </row>
    <row r="177" spans="1:11" s="6" customFormat="1" ht="18" customHeight="1">
      <c r="A177" s="92" t="s">
        <v>19</v>
      </c>
      <c r="B177" s="92" t="s">
        <v>80</v>
      </c>
      <c r="C177" s="25">
        <f>SUBTOTAL(9,C178:C198)</f>
        <v>422639</v>
      </c>
      <c r="D177" s="25">
        <f>SUBTOTAL(9,D178:D198)</f>
        <v>398900</v>
      </c>
      <c r="E177" s="25">
        <f>SUBTOTAL(9,E178:E198)</f>
        <v>437663</v>
      </c>
      <c r="F177" s="26">
        <f>G177-D177</f>
        <v>36216</v>
      </c>
      <c r="G177" s="25">
        <f>SUBTOTAL(9,G178:G198)</f>
        <v>435116</v>
      </c>
      <c r="H177" s="27">
        <f>IF(C177&lt;&gt;0,E177/C177,"-")</f>
        <v>1.0355480682095122</v>
      </c>
      <c r="I177" s="27">
        <f>IF(D177&lt;&gt;0,E177/D177,"-")</f>
        <v>1.0971747305088995</v>
      </c>
      <c r="J177" s="2"/>
      <c r="K177"/>
    </row>
    <row r="178" spans="1:11" s="6" customFormat="1" ht="30" customHeight="1" hidden="1">
      <c r="A178" s="90"/>
      <c r="B178" s="90"/>
      <c r="C178" s="87"/>
      <c r="D178" s="28"/>
      <c r="E178" s="28"/>
      <c r="F178" s="29"/>
      <c r="G178" s="87"/>
      <c r="H178" s="88"/>
      <c r="I178" s="88"/>
      <c r="J178" s="2"/>
      <c r="K178"/>
    </row>
    <row r="179" spans="1:11" s="6" customFormat="1" ht="409.5" customHeight="1" hidden="1">
      <c r="A179" s="93" t="s">
        <v>19</v>
      </c>
      <c r="B179" s="93" t="s">
        <v>80</v>
      </c>
      <c r="C179" s="59">
        <f>SUBTOTAL(9,C180:C197)</f>
        <v>422639</v>
      </c>
      <c r="D179" s="59">
        <f>SUBTOTAL(9,D180:D197)</f>
        <v>398900</v>
      </c>
      <c r="E179" s="59">
        <f>SUBTOTAL(9,E180:E197)</f>
        <v>437663</v>
      </c>
      <c r="F179" s="60">
        <f>G179-D179</f>
        <v>36216</v>
      </c>
      <c r="G179" s="59">
        <f>SUBTOTAL(9,G180:G197)</f>
        <v>435116</v>
      </c>
      <c r="H179" s="61">
        <f>IF(C179&lt;&gt;0,E179/C179,"-")</f>
        <v>1.0355480682095122</v>
      </c>
      <c r="I179" s="61">
        <f>IF(D179&lt;&gt;0,E179/D179,"-")</f>
        <v>1.0971747305088995</v>
      </c>
      <c r="J179" s="2"/>
      <c r="K179"/>
    </row>
    <row r="180" spans="1:11" s="6" customFormat="1" ht="30" customHeight="1" hidden="1">
      <c r="A180" s="90"/>
      <c r="B180" s="90"/>
      <c r="C180" s="87"/>
      <c r="D180" s="28"/>
      <c r="E180" s="28"/>
      <c r="F180" s="29"/>
      <c r="G180" s="87"/>
      <c r="H180" s="88"/>
      <c r="I180" s="88"/>
      <c r="J180" s="2"/>
      <c r="K180"/>
    </row>
    <row r="181" spans="1:11" s="6" customFormat="1" ht="409.5" customHeight="1" hidden="1">
      <c r="A181" s="30" t="s">
        <v>19</v>
      </c>
      <c r="B181" s="30" t="s">
        <v>80</v>
      </c>
      <c r="C181" s="31">
        <f>SUBTOTAL(9,C182:C196)</f>
        <v>422639</v>
      </c>
      <c r="D181" s="31">
        <f>SUBTOTAL(9,D182:D196)</f>
        <v>398900</v>
      </c>
      <c r="E181" s="31">
        <f>SUBTOTAL(9,E182:E196)</f>
        <v>437663</v>
      </c>
      <c r="F181" s="32">
        <f>G181-D181</f>
        <v>36216</v>
      </c>
      <c r="G181" s="31">
        <f>SUBTOTAL(9,G182:G196)</f>
        <v>435116</v>
      </c>
      <c r="H181" s="33">
        <f>IF(C181&lt;&gt;0,E181/C181,"-")</f>
        <v>1.0355480682095122</v>
      </c>
      <c r="I181" s="33">
        <f>IF(D181&lt;&gt;0,E181/D181,"-")</f>
        <v>1.0971747305088995</v>
      </c>
      <c r="J181" s="2"/>
      <c r="K181"/>
    </row>
    <row r="182" spans="1:11" s="6" customFormat="1" ht="30" customHeight="1" hidden="1">
      <c r="A182" s="90"/>
      <c r="B182" s="90"/>
      <c r="C182" s="87"/>
      <c r="D182" s="28"/>
      <c r="E182" s="28"/>
      <c r="F182" s="29"/>
      <c r="G182" s="87"/>
      <c r="H182" s="88"/>
      <c r="I182" s="88"/>
      <c r="J182" s="2"/>
      <c r="K182"/>
    </row>
    <row r="183" spans="1:11" s="6" customFormat="1" ht="409.5" customHeight="1" hidden="1">
      <c r="A183" s="94" t="s">
        <v>19</v>
      </c>
      <c r="B183" s="94" t="s">
        <v>80</v>
      </c>
      <c r="C183" s="95">
        <f>SUBTOTAL(9,C184:C195)</f>
        <v>422639</v>
      </c>
      <c r="D183" s="95">
        <f>SUBTOTAL(9,D184:D195)</f>
        <v>398900</v>
      </c>
      <c r="E183" s="95">
        <f>SUBTOTAL(9,E184:E195)</f>
        <v>437663</v>
      </c>
      <c r="F183" s="96">
        <f>G183-D183</f>
        <v>36216</v>
      </c>
      <c r="G183" s="95">
        <f>SUBTOTAL(9,G184:G195)</f>
        <v>435116</v>
      </c>
      <c r="H183" s="97">
        <f>IF(C183&lt;&gt;0,E183/C183,"-")</f>
        <v>1.0355480682095122</v>
      </c>
      <c r="I183" s="97">
        <f>IF(D183&lt;&gt;0,E183/D183,"-")</f>
        <v>1.0971747305088995</v>
      </c>
      <c r="J183" s="2"/>
      <c r="K183"/>
    </row>
    <row r="184" spans="1:11" s="6" customFormat="1" ht="22.5" customHeight="1" hidden="1">
      <c r="A184" s="90"/>
      <c r="B184" s="90"/>
      <c r="C184" s="87"/>
      <c r="D184" s="28"/>
      <c r="E184" s="28"/>
      <c r="F184" s="29"/>
      <c r="G184" s="28"/>
      <c r="H184" s="98"/>
      <c r="I184" s="98"/>
      <c r="J184" s="2"/>
      <c r="K184"/>
    </row>
    <row r="185" spans="1:11" s="6" customFormat="1" ht="409.5" customHeight="1" hidden="1">
      <c r="A185" s="86" t="s">
        <v>19</v>
      </c>
      <c r="B185" s="86" t="s">
        <v>80</v>
      </c>
      <c r="C185" s="28">
        <f>SUBTOTAL(9,C186:C194)</f>
        <v>422639</v>
      </c>
      <c r="D185" s="28">
        <f>SUBTOTAL(9,D186:D194)</f>
        <v>398900</v>
      </c>
      <c r="E185" s="28">
        <f>SUBTOTAL(9,E186:E194)</f>
        <v>437663</v>
      </c>
      <c r="F185" s="29">
        <f>G185-D185</f>
        <v>36216</v>
      </c>
      <c r="G185" s="28">
        <f>SUBTOTAL(9,G186:G194)</f>
        <v>435116</v>
      </c>
      <c r="H185" s="98">
        <f>IF(C185&lt;&gt;0,E185/C185,"-")</f>
        <v>1.0355480682095122</v>
      </c>
      <c r="I185" s="98">
        <f>IF(D185&lt;&gt;0,E185/D185,"-")</f>
        <v>1.0971747305088995</v>
      </c>
      <c r="J185" s="2"/>
      <c r="K185"/>
    </row>
    <row r="186" spans="1:10" ht="30" customHeight="1" hidden="1">
      <c r="A186" s="99"/>
      <c r="B186" s="99"/>
      <c r="C186" s="64"/>
      <c r="D186" s="100"/>
      <c r="E186" s="100"/>
      <c r="F186" s="101"/>
      <c r="G186" s="64"/>
      <c r="H186" s="66"/>
      <c r="I186" s="66"/>
      <c r="J186" s="2"/>
    </row>
    <row r="187" spans="1:10" ht="15" customHeight="1">
      <c r="A187" s="99" t="s">
        <v>43</v>
      </c>
      <c r="B187" s="99" t="s">
        <v>131</v>
      </c>
      <c r="C187" s="64">
        <v>20000</v>
      </c>
      <c r="D187" s="64">
        <v>20000</v>
      </c>
      <c r="E187" s="64">
        <v>25000</v>
      </c>
      <c r="F187" s="65">
        <f aca="true" t="shared" si="1" ref="F187:F193">G187-D187</f>
        <v>5000</v>
      </c>
      <c r="G187" s="64">
        <v>25000</v>
      </c>
      <c r="H187" s="66">
        <f aca="true" t="shared" si="2" ref="H187:H193">E187/C187</f>
        <v>1.25</v>
      </c>
      <c r="I187" s="66">
        <f>G187/E187</f>
        <v>1</v>
      </c>
      <c r="J187" s="2"/>
    </row>
    <row r="188" spans="1:10" ht="15" customHeight="1">
      <c r="A188" s="99" t="s">
        <v>44</v>
      </c>
      <c r="B188" s="99" t="s">
        <v>135</v>
      </c>
      <c r="C188" s="64">
        <v>51845</v>
      </c>
      <c r="D188" s="64">
        <v>50000</v>
      </c>
      <c r="E188" s="64">
        <v>79966</v>
      </c>
      <c r="F188" s="65">
        <f t="shared" si="1"/>
        <v>30000</v>
      </c>
      <c r="G188" s="64">
        <v>80000</v>
      </c>
      <c r="H188" s="66">
        <f t="shared" si="2"/>
        <v>1.542405246407561</v>
      </c>
      <c r="I188" s="66">
        <f>E188/D188</f>
        <v>1.59932</v>
      </c>
      <c r="J188" s="2"/>
    </row>
    <row r="189" spans="1:10" ht="15" customHeight="1">
      <c r="A189" s="99" t="s">
        <v>45</v>
      </c>
      <c r="B189" s="99" t="s">
        <v>129</v>
      </c>
      <c r="C189" s="64">
        <v>9484</v>
      </c>
      <c r="D189" s="64">
        <v>10000</v>
      </c>
      <c r="E189" s="64">
        <v>10000</v>
      </c>
      <c r="F189" s="65">
        <f t="shared" si="1"/>
        <v>0</v>
      </c>
      <c r="G189" s="64">
        <v>10000</v>
      </c>
      <c r="H189" s="66">
        <f t="shared" si="2"/>
        <v>1.054407423028258</v>
      </c>
      <c r="I189" s="66">
        <f>IF(D189&lt;&gt;0,E189/D189,"-")</f>
        <v>1</v>
      </c>
      <c r="J189" s="2"/>
    </row>
    <row r="190" spans="1:10" ht="15" customHeight="1">
      <c r="A190" s="99" t="s">
        <v>46</v>
      </c>
      <c r="B190" s="99" t="s">
        <v>78</v>
      </c>
      <c r="C190" s="64">
        <v>39436</v>
      </c>
      <c r="D190" s="64">
        <v>40000</v>
      </c>
      <c r="E190" s="64">
        <v>30569</v>
      </c>
      <c r="F190" s="65">
        <f t="shared" si="1"/>
        <v>-10000</v>
      </c>
      <c r="G190" s="64">
        <v>30000</v>
      </c>
      <c r="H190" s="66">
        <f t="shared" si="2"/>
        <v>0.77515468100213</v>
      </c>
      <c r="I190" s="66">
        <f>IF(D190&lt;&gt;0,E190/D190,"-")</f>
        <v>0.764225</v>
      </c>
      <c r="J190" s="2"/>
    </row>
    <row r="191" spans="1:10" ht="15" customHeight="1">
      <c r="A191" s="99" t="s">
        <v>48</v>
      </c>
      <c r="B191" s="99" t="s">
        <v>98</v>
      </c>
      <c r="C191" s="64">
        <v>6162</v>
      </c>
      <c r="D191" s="64">
        <v>10000</v>
      </c>
      <c r="E191" s="64">
        <v>5000</v>
      </c>
      <c r="F191" s="65">
        <f t="shared" si="1"/>
        <v>-5000</v>
      </c>
      <c r="G191" s="64">
        <v>5000</v>
      </c>
      <c r="H191" s="66">
        <f t="shared" si="2"/>
        <v>0.8114248620577734</v>
      </c>
      <c r="I191" s="66">
        <f>IF(D191&lt;&gt;0,E191/D191,"-")</f>
        <v>0.5</v>
      </c>
      <c r="J191" s="2"/>
    </row>
    <row r="192" spans="1:10" ht="15" customHeight="1">
      <c r="A192" s="99" t="s">
        <v>49</v>
      </c>
      <c r="B192" s="99" t="s">
        <v>103</v>
      </c>
      <c r="C192" s="64">
        <v>10000</v>
      </c>
      <c r="D192" s="64">
        <v>10000</v>
      </c>
      <c r="E192" s="64">
        <v>10000</v>
      </c>
      <c r="F192" s="65">
        <f t="shared" si="1"/>
        <v>0</v>
      </c>
      <c r="G192" s="64">
        <v>10000</v>
      </c>
      <c r="H192" s="66">
        <f t="shared" si="2"/>
        <v>1</v>
      </c>
      <c r="I192" s="66">
        <f>IF(D192&lt;&gt;0,E192/D192,"-")</f>
        <v>1</v>
      </c>
      <c r="J192" s="2"/>
    </row>
    <row r="193" spans="1:10" ht="15" customHeight="1">
      <c r="A193" s="99" t="s">
        <v>50</v>
      </c>
      <c r="B193" s="99" t="s">
        <v>73</v>
      </c>
      <c r="C193" s="64">
        <v>285712</v>
      </c>
      <c r="D193" s="64">
        <v>258900</v>
      </c>
      <c r="E193" s="64">
        <v>277128</v>
      </c>
      <c r="F193" s="65">
        <f t="shared" si="1"/>
        <v>16216</v>
      </c>
      <c r="G193" s="64">
        <v>275116</v>
      </c>
      <c r="H193" s="66">
        <f t="shared" si="2"/>
        <v>0.9699557596460772</v>
      </c>
      <c r="I193" s="66">
        <f>IF(D193&lt;&gt;0,E193/D193,"-")</f>
        <v>1.0704055619930475</v>
      </c>
      <c r="J193" s="2"/>
    </row>
    <row r="194" spans="1:10" ht="15" hidden="1">
      <c r="A194" s="99"/>
      <c r="B194" s="99"/>
      <c r="C194" s="64"/>
      <c r="D194" s="64"/>
      <c r="E194" s="64"/>
      <c r="F194" s="65"/>
      <c r="G194" s="64"/>
      <c r="H194" s="66"/>
      <c r="I194" s="66"/>
      <c r="J194" s="2"/>
    </row>
    <row r="195" spans="1:10" ht="15" hidden="1">
      <c r="A195" s="99"/>
      <c r="B195" s="99"/>
      <c r="C195" s="64"/>
      <c r="D195" s="64"/>
      <c r="E195" s="64"/>
      <c r="F195" s="65"/>
      <c r="G195" s="64"/>
      <c r="H195" s="66"/>
      <c r="I195" s="66"/>
      <c r="J195" s="2"/>
    </row>
    <row r="196" spans="1:10" ht="19.5" customHeight="1" hidden="1">
      <c r="A196" s="99"/>
      <c r="B196" s="99"/>
      <c r="C196" s="64"/>
      <c r="D196" s="64"/>
      <c r="E196" s="64"/>
      <c r="F196" s="65"/>
      <c r="G196" s="64"/>
      <c r="H196" s="66"/>
      <c r="I196" s="66"/>
      <c r="J196" s="2"/>
    </row>
    <row r="197" spans="1:10" ht="19.5" customHeight="1" hidden="1">
      <c r="A197" s="99"/>
      <c r="B197" s="99"/>
      <c r="C197" s="64"/>
      <c r="D197" s="64"/>
      <c r="E197" s="64"/>
      <c r="F197" s="65"/>
      <c r="G197" s="64"/>
      <c r="H197" s="66"/>
      <c r="I197" s="66"/>
      <c r="J197" s="2"/>
    </row>
    <row r="198" spans="1:10" ht="19.5" customHeight="1" hidden="1">
      <c r="A198" s="99"/>
      <c r="B198" s="99"/>
      <c r="C198" s="64"/>
      <c r="D198" s="64"/>
      <c r="E198" s="64"/>
      <c r="F198" s="65"/>
      <c r="G198" s="64"/>
      <c r="H198" s="66"/>
      <c r="I198" s="66"/>
      <c r="J198" s="2"/>
    </row>
    <row r="199" spans="1:11" s="6" customFormat="1" ht="15" customHeight="1">
      <c r="A199" s="92" t="s">
        <v>20</v>
      </c>
      <c r="B199" s="92" t="s">
        <v>111</v>
      </c>
      <c r="C199" s="25">
        <f>SUBTOTAL(9,C200:C217)</f>
        <v>11100</v>
      </c>
      <c r="D199" s="25">
        <f>SUBTOTAL(9,D200:D217)</f>
        <v>11100</v>
      </c>
      <c r="E199" s="25">
        <f>SUBTOTAL(9,E200:E217)</f>
        <v>25929</v>
      </c>
      <c r="F199" s="26">
        <f>G199-D199</f>
        <v>7125</v>
      </c>
      <c r="G199" s="25">
        <f>SUBTOTAL(9,G200:G217)</f>
        <v>18225</v>
      </c>
      <c r="H199" s="27">
        <f>IF(C199&lt;&gt;0,E199/C199,"-")</f>
        <v>2.3359459459459457</v>
      </c>
      <c r="I199" s="27">
        <f>IF(D199&lt;&gt;0,E199/D199,"-")</f>
        <v>2.3359459459459457</v>
      </c>
      <c r="J199" s="2"/>
      <c r="K199"/>
    </row>
    <row r="200" spans="1:11" s="6" customFormat="1" ht="30" customHeight="1" hidden="1">
      <c r="A200" s="90"/>
      <c r="B200" s="90"/>
      <c r="C200" s="87"/>
      <c r="D200" s="28"/>
      <c r="E200" s="28"/>
      <c r="F200" s="29"/>
      <c r="G200" s="87"/>
      <c r="H200" s="88"/>
      <c r="I200" s="88"/>
      <c r="J200" s="2"/>
      <c r="K200"/>
    </row>
    <row r="201" spans="1:11" s="6" customFormat="1" ht="409.5" customHeight="1" hidden="1">
      <c r="A201" s="93" t="s">
        <v>20</v>
      </c>
      <c r="B201" s="93" t="s">
        <v>111</v>
      </c>
      <c r="C201" s="59">
        <f>SUBTOTAL(9,C202:C216)</f>
        <v>11100</v>
      </c>
      <c r="D201" s="59">
        <f>SUBTOTAL(9,D202:D216)</f>
        <v>11100</v>
      </c>
      <c r="E201" s="59">
        <f>SUBTOTAL(9,E202:E216)</f>
        <v>25929</v>
      </c>
      <c r="F201" s="60">
        <f>G201-D201</f>
        <v>7125</v>
      </c>
      <c r="G201" s="59">
        <f>SUBTOTAL(9,G202:G216)</f>
        <v>18225</v>
      </c>
      <c r="H201" s="61">
        <f>IF(C201&lt;&gt;0,E201/C201,"-")</f>
        <v>2.3359459459459457</v>
      </c>
      <c r="I201" s="61">
        <f>IF(D201&lt;&gt;0,E201/D201,"-")</f>
        <v>2.3359459459459457</v>
      </c>
      <c r="J201" s="2"/>
      <c r="K201"/>
    </row>
    <row r="202" spans="1:11" s="6" customFormat="1" ht="30" customHeight="1" hidden="1">
      <c r="A202" s="90"/>
      <c r="B202" s="90"/>
      <c r="C202" s="87"/>
      <c r="D202" s="28"/>
      <c r="E202" s="28"/>
      <c r="F202" s="29"/>
      <c r="G202" s="87"/>
      <c r="H202" s="88"/>
      <c r="I202" s="88"/>
      <c r="J202" s="2"/>
      <c r="K202"/>
    </row>
    <row r="203" spans="1:11" s="6" customFormat="1" ht="409.5" customHeight="1" hidden="1">
      <c r="A203" s="30" t="s">
        <v>20</v>
      </c>
      <c r="B203" s="30" t="s">
        <v>111</v>
      </c>
      <c r="C203" s="31">
        <f>SUBTOTAL(9,C204:C215)</f>
        <v>11100</v>
      </c>
      <c r="D203" s="31">
        <f>SUBTOTAL(9,D204:D215)</f>
        <v>11100</v>
      </c>
      <c r="E203" s="31">
        <f>SUBTOTAL(9,E204:E215)</f>
        <v>25929</v>
      </c>
      <c r="F203" s="32">
        <f>G203-D203</f>
        <v>7125</v>
      </c>
      <c r="G203" s="31">
        <f>SUBTOTAL(9,G204:G215)</f>
        <v>18225</v>
      </c>
      <c r="H203" s="33">
        <f>IF(C203&lt;&gt;0,E203/C203,"-")</f>
        <v>2.3359459459459457</v>
      </c>
      <c r="I203" s="33">
        <f>IF(D203&lt;&gt;0,E203/D203,"-")</f>
        <v>2.3359459459459457</v>
      </c>
      <c r="J203" s="2"/>
      <c r="K203"/>
    </row>
    <row r="204" spans="1:11" s="6" customFormat="1" ht="30" customHeight="1" hidden="1">
      <c r="A204" s="90"/>
      <c r="B204" s="90"/>
      <c r="C204" s="87"/>
      <c r="D204" s="28"/>
      <c r="E204" s="28"/>
      <c r="F204" s="29"/>
      <c r="G204" s="87"/>
      <c r="H204" s="88"/>
      <c r="I204" s="88"/>
      <c r="J204" s="2"/>
      <c r="K204"/>
    </row>
    <row r="205" spans="1:11" s="6" customFormat="1" ht="409.5" customHeight="1" hidden="1">
      <c r="A205" s="94" t="s">
        <v>20</v>
      </c>
      <c r="B205" s="94" t="s">
        <v>111</v>
      </c>
      <c r="C205" s="95">
        <f>SUBTOTAL(9,C206:C214)</f>
        <v>11100</v>
      </c>
      <c r="D205" s="95">
        <f>SUBTOTAL(9,D206:D214)</f>
        <v>11100</v>
      </c>
      <c r="E205" s="95">
        <f>SUBTOTAL(9,E206:E214)</f>
        <v>25929</v>
      </c>
      <c r="F205" s="96">
        <f>G205-D205</f>
        <v>7125</v>
      </c>
      <c r="G205" s="95">
        <f>SUBTOTAL(9,G206:G214)</f>
        <v>18225</v>
      </c>
      <c r="H205" s="97">
        <f>IF(C205&lt;&gt;0,E205/C205,"-")</f>
        <v>2.3359459459459457</v>
      </c>
      <c r="I205" s="97">
        <f>IF(D205&lt;&gt;0,E205/D205,"-")</f>
        <v>2.3359459459459457</v>
      </c>
      <c r="J205" s="2"/>
      <c r="K205"/>
    </row>
    <row r="206" spans="1:11" s="6" customFormat="1" ht="22.5" customHeight="1" hidden="1">
      <c r="A206" s="90"/>
      <c r="B206" s="90"/>
      <c r="C206" s="87"/>
      <c r="D206" s="28"/>
      <c r="E206" s="28"/>
      <c r="F206" s="29"/>
      <c r="G206" s="28"/>
      <c r="H206" s="98"/>
      <c r="I206" s="98"/>
      <c r="J206" s="2"/>
      <c r="K206"/>
    </row>
    <row r="207" spans="1:11" s="6" customFormat="1" ht="409.5" customHeight="1" hidden="1">
      <c r="A207" s="86" t="s">
        <v>20</v>
      </c>
      <c r="B207" s="86" t="s">
        <v>111</v>
      </c>
      <c r="C207" s="28">
        <f>SUBTOTAL(9,C208:C213)</f>
        <v>11100</v>
      </c>
      <c r="D207" s="28">
        <f>SUBTOTAL(9,D208:D213)</f>
        <v>11100</v>
      </c>
      <c r="E207" s="28">
        <f>SUBTOTAL(9,E208:E213)</f>
        <v>25929</v>
      </c>
      <c r="F207" s="29">
        <f>G207-D207</f>
        <v>7125</v>
      </c>
      <c r="G207" s="28">
        <f>SUBTOTAL(9,G208:G213)</f>
        <v>18225</v>
      </c>
      <c r="H207" s="98">
        <f>IF(C207&lt;&gt;0,E207/C207,"-")</f>
        <v>2.3359459459459457</v>
      </c>
      <c r="I207" s="98">
        <f>IF(D207&lt;&gt;0,E207/D207,"-")</f>
        <v>2.3359459459459457</v>
      </c>
      <c r="J207" s="2"/>
      <c r="K207"/>
    </row>
    <row r="208" spans="1:10" ht="30" customHeight="1" hidden="1">
      <c r="A208" s="99"/>
      <c r="B208" s="99"/>
      <c r="C208" s="64"/>
      <c r="D208" s="100"/>
      <c r="E208" s="100"/>
      <c r="F208" s="101"/>
      <c r="G208" s="64"/>
      <c r="H208" s="66"/>
      <c r="I208" s="66"/>
      <c r="J208" s="2"/>
    </row>
    <row r="209" spans="1:10" ht="15" customHeight="1">
      <c r="A209" s="99" t="s">
        <v>52</v>
      </c>
      <c r="B209" s="99" t="s">
        <v>81</v>
      </c>
      <c r="C209" s="64">
        <v>10000</v>
      </c>
      <c r="D209" s="64">
        <v>10000</v>
      </c>
      <c r="E209" s="64">
        <v>17704</v>
      </c>
      <c r="F209" s="65">
        <f>G209-D209</f>
        <v>0</v>
      </c>
      <c r="G209" s="64">
        <v>10000</v>
      </c>
      <c r="H209" s="66">
        <f>E209/C209</f>
        <v>1.7704</v>
      </c>
      <c r="I209" s="66">
        <f>IF(D209&lt;&gt;0,E209/D209,"-")</f>
        <v>1.7704</v>
      </c>
      <c r="J209" s="2"/>
    </row>
    <row r="210" spans="1:10" ht="15" customHeight="1">
      <c r="A210" s="99" t="s">
        <v>54</v>
      </c>
      <c r="B210" s="99" t="s">
        <v>107</v>
      </c>
      <c r="C210" s="64">
        <v>100</v>
      </c>
      <c r="D210" s="64">
        <v>100</v>
      </c>
      <c r="E210" s="64">
        <v>100</v>
      </c>
      <c r="F210" s="65">
        <f>G210-D210</f>
        <v>0</v>
      </c>
      <c r="G210" s="64">
        <v>100</v>
      </c>
      <c r="H210" s="66">
        <f>E210/C210</f>
        <v>1</v>
      </c>
      <c r="I210" s="66">
        <f>IF(D210&lt;&gt;0,E210/D210,"-")</f>
        <v>1</v>
      </c>
      <c r="J210" s="2"/>
    </row>
    <row r="211" spans="1:10" ht="15" customHeight="1">
      <c r="A211" s="63">
        <v>3296</v>
      </c>
      <c r="B211" s="99" t="s">
        <v>171</v>
      </c>
      <c r="C211" s="64">
        <v>0</v>
      </c>
      <c r="D211" s="64">
        <v>0</v>
      </c>
      <c r="E211" s="64">
        <v>8125</v>
      </c>
      <c r="F211" s="65">
        <v>8125</v>
      </c>
      <c r="G211" s="64">
        <v>8125</v>
      </c>
      <c r="H211" s="66">
        <v>0</v>
      </c>
      <c r="I211" s="66">
        <v>0</v>
      </c>
      <c r="J211" s="2"/>
    </row>
    <row r="212" spans="1:10" ht="15" customHeight="1">
      <c r="A212" s="99" t="s">
        <v>56</v>
      </c>
      <c r="B212" s="99" t="s">
        <v>111</v>
      </c>
      <c r="C212" s="64">
        <v>1000</v>
      </c>
      <c r="D212" s="64">
        <v>1000</v>
      </c>
      <c r="E212" s="64">
        <v>0</v>
      </c>
      <c r="F212" s="65">
        <f>G212-D212</f>
        <v>-1000</v>
      </c>
      <c r="G212" s="64">
        <v>0</v>
      </c>
      <c r="H212" s="66">
        <f>E212/C212</f>
        <v>0</v>
      </c>
      <c r="I212" s="66">
        <f>IF(D212&lt;&gt;0,E212/D212,"-")</f>
        <v>0</v>
      </c>
      <c r="J212" s="2"/>
    </row>
    <row r="213" spans="1:10" ht="15" hidden="1">
      <c r="A213" s="99"/>
      <c r="B213" s="99"/>
      <c r="C213" s="64"/>
      <c r="D213" s="64"/>
      <c r="E213" s="64"/>
      <c r="F213" s="65"/>
      <c r="G213" s="64"/>
      <c r="H213" s="66"/>
      <c r="I213" s="66"/>
      <c r="J213" s="2"/>
    </row>
    <row r="214" spans="1:10" ht="15" hidden="1">
      <c r="A214" s="99"/>
      <c r="B214" s="99"/>
      <c r="C214" s="64"/>
      <c r="D214" s="64"/>
      <c r="E214" s="64"/>
      <c r="F214" s="65"/>
      <c r="G214" s="64"/>
      <c r="H214" s="66"/>
      <c r="I214" s="66"/>
      <c r="J214" s="2"/>
    </row>
    <row r="215" spans="1:10" ht="19.5" customHeight="1" hidden="1">
      <c r="A215" s="99"/>
      <c r="B215" s="99"/>
      <c r="C215" s="64"/>
      <c r="D215" s="64"/>
      <c r="E215" s="64"/>
      <c r="F215" s="65"/>
      <c r="G215" s="64"/>
      <c r="H215" s="66"/>
      <c r="I215" s="66"/>
      <c r="J215" s="2"/>
    </row>
    <row r="216" spans="1:10" ht="19.5" customHeight="1" hidden="1">
      <c r="A216" s="99"/>
      <c r="B216" s="99"/>
      <c r="C216" s="64"/>
      <c r="D216" s="64"/>
      <c r="E216" s="64"/>
      <c r="F216" s="65"/>
      <c r="G216" s="64"/>
      <c r="H216" s="66"/>
      <c r="I216" s="66"/>
      <c r="J216" s="2"/>
    </row>
    <row r="217" spans="1:10" ht="19.5" customHeight="1" hidden="1">
      <c r="A217" s="99"/>
      <c r="B217" s="99"/>
      <c r="C217" s="64"/>
      <c r="D217" s="64"/>
      <c r="E217" s="64"/>
      <c r="F217" s="65"/>
      <c r="G217" s="64"/>
      <c r="H217" s="66"/>
      <c r="I217" s="66"/>
      <c r="J217" s="2"/>
    </row>
    <row r="218" spans="1:10" ht="19.5" customHeight="1" hidden="1">
      <c r="A218" s="99"/>
      <c r="B218" s="99"/>
      <c r="C218" s="64"/>
      <c r="D218" s="64"/>
      <c r="E218" s="64"/>
      <c r="F218" s="65"/>
      <c r="G218" s="64"/>
      <c r="H218" s="66"/>
      <c r="I218" s="66"/>
      <c r="J218" s="2"/>
    </row>
    <row r="219" spans="1:11" s="10" customFormat="1" ht="18" customHeight="1">
      <c r="A219" s="91" t="s">
        <v>6</v>
      </c>
      <c r="B219" s="91" t="s">
        <v>84</v>
      </c>
      <c r="C219" s="54">
        <f>SUBTOTAL(9,C220:C237)</f>
        <v>5000</v>
      </c>
      <c r="D219" s="54">
        <f>SUBTOTAL(9,D220:D237)</f>
        <v>7000</v>
      </c>
      <c r="E219" s="54">
        <f>E221</f>
        <v>26907</v>
      </c>
      <c r="F219" s="55">
        <f>G219-D219</f>
        <v>0</v>
      </c>
      <c r="G219" s="54">
        <f>SUBTOTAL(9,G220:G237)</f>
        <v>7000</v>
      </c>
      <c r="H219" s="56">
        <f>IF(C219&lt;&gt;0,E219/C219,"-")</f>
        <v>5.3814</v>
      </c>
      <c r="I219" s="56">
        <f>IF(D219&lt;&gt;0,E219/D219,"-")</f>
        <v>3.843857142857143</v>
      </c>
      <c r="J219" s="2"/>
      <c r="K219"/>
    </row>
    <row r="220" spans="1:11" s="6" customFormat="1" ht="30" customHeight="1" hidden="1">
      <c r="A220" s="90"/>
      <c r="B220" s="90"/>
      <c r="C220" s="87"/>
      <c r="D220" s="28"/>
      <c r="E220" s="28"/>
      <c r="F220" s="29"/>
      <c r="G220" s="87"/>
      <c r="H220" s="88"/>
      <c r="I220" s="88"/>
      <c r="J220" s="2"/>
      <c r="K220"/>
    </row>
    <row r="221" spans="1:11" s="6" customFormat="1" ht="15" customHeight="1">
      <c r="A221" s="92" t="s">
        <v>21</v>
      </c>
      <c r="B221" s="92" t="s">
        <v>91</v>
      </c>
      <c r="C221" s="25">
        <f>SUBTOTAL(9,C222:C236)</f>
        <v>5000</v>
      </c>
      <c r="D221" s="25">
        <f>SUBTOTAL(9,D222:D236)</f>
        <v>7000</v>
      </c>
      <c r="E221" s="25">
        <f>E231+E239</f>
        <v>26907</v>
      </c>
      <c r="F221" s="26">
        <f>G221-D221</f>
        <v>0</v>
      </c>
      <c r="G221" s="25">
        <f>SUBTOTAL(9,G222:G236)</f>
        <v>7000</v>
      </c>
      <c r="H221" s="27">
        <f>IF(C221&lt;&gt;0,E221/C221,"-")</f>
        <v>5.3814</v>
      </c>
      <c r="I221" s="27">
        <f>IF(D221&lt;&gt;0,E221/D221,"-")</f>
        <v>3.843857142857143</v>
      </c>
      <c r="J221" s="2"/>
      <c r="K221"/>
    </row>
    <row r="222" spans="1:11" s="6" customFormat="1" ht="30" customHeight="1" hidden="1">
      <c r="A222" s="90"/>
      <c r="B222" s="90"/>
      <c r="C222" s="87"/>
      <c r="D222" s="28"/>
      <c r="E222" s="28"/>
      <c r="F222" s="29"/>
      <c r="G222" s="87"/>
      <c r="H222" s="88"/>
      <c r="I222" s="88"/>
      <c r="J222" s="2"/>
      <c r="K222"/>
    </row>
    <row r="223" spans="1:11" s="6" customFormat="1" ht="409.5" customHeight="1" hidden="1">
      <c r="A223" s="93" t="s">
        <v>21</v>
      </c>
      <c r="B223" s="93" t="s">
        <v>91</v>
      </c>
      <c r="C223" s="59">
        <f>SUBTOTAL(9,C224:C235)</f>
        <v>5000</v>
      </c>
      <c r="D223" s="59">
        <f>SUBTOTAL(9,D224:D235)</f>
        <v>7000</v>
      </c>
      <c r="E223" s="59">
        <f>SUBTOTAL(9,E224:E235)</f>
        <v>6972</v>
      </c>
      <c r="F223" s="60">
        <f>G223-D223</f>
        <v>0</v>
      </c>
      <c r="G223" s="59">
        <f>SUBTOTAL(9,G224:G235)</f>
        <v>7000</v>
      </c>
      <c r="H223" s="61">
        <f>IF(C223&lt;&gt;0,E223/C223,"-")</f>
        <v>1.3944</v>
      </c>
      <c r="I223" s="61">
        <f>IF(D223&lt;&gt;0,E223/D223,"-")</f>
        <v>0.996</v>
      </c>
      <c r="J223" s="2"/>
      <c r="K223"/>
    </row>
    <row r="224" spans="1:11" s="6" customFormat="1" ht="30" customHeight="1" hidden="1">
      <c r="A224" s="90"/>
      <c r="B224" s="90"/>
      <c r="C224" s="87"/>
      <c r="D224" s="28"/>
      <c r="E224" s="28"/>
      <c r="F224" s="29"/>
      <c r="G224" s="87"/>
      <c r="H224" s="88"/>
      <c r="I224" s="88"/>
      <c r="J224" s="2"/>
      <c r="K224"/>
    </row>
    <row r="225" spans="1:11" s="6" customFormat="1" ht="409.5" customHeight="1" hidden="1">
      <c r="A225" s="30" t="s">
        <v>21</v>
      </c>
      <c r="B225" s="30" t="s">
        <v>91</v>
      </c>
      <c r="C225" s="31">
        <f>SUBTOTAL(9,C226:C234)</f>
        <v>5000</v>
      </c>
      <c r="D225" s="31">
        <f>SUBTOTAL(9,D226:D234)</f>
        <v>7000</v>
      </c>
      <c r="E225" s="31">
        <f>SUBTOTAL(9,E226:E234)</f>
        <v>6972</v>
      </c>
      <c r="F225" s="32">
        <f>G225-D225</f>
        <v>0</v>
      </c>
      <c r="G225" s="31">
        <f>SUBTOTAL(9,G226:G234)</f>
        <v>7000</v>
      </c>
      <c r="H225" s="33">
        <f>IF(C225&lt;&gt;0,E225/C225,"-")</f>
        <v>1.3944</v>
      </c>
      <c r="I225" s="33">
        <f>IF(D225&lt;&gt;0,E225/D225,"-")</f>
        <v>0.996</v>
      </c>
      <c r="J225" s="2"/>
      <c r="K225"/>
    </row>
    <row r="226" spans="1:11" s="6" customFormat="1" ht="30" customHeight="1" hidden="1">
      <c r="A226" s="90"/>
      <c r="B226" s="90"/>
      <c r="C226" s="87"/>
      <c r="D226" s="28"/>
      <c r="E226" s="28"/>
      <c r="F226" s="29"/>
      <c r="G226" s="87"/>
      <c r="H226" s="88"/>
      <c r="I226" s="88"/>
      <c r="J226" s="2"/>
      <c r="K226"/>
    </row>
    <row r="227" spans="1:11" s="6" customFormat="1" ht="409.5" customHeight="1" hidden="1">
      <c r="A227" s="94" t="s">
        <v>21</v>
      </c>
      <c r="B227" s="94" t="s">
        <v>91</v>
      </c>
      <c r="C227" s="95">
        <f>SUBTOTAL(9,C228:C233)</f>
        <v>5000</v>
      </c>
      <c r="D227" s="95">
        <f>SUBTOTAL(9,D228:D233)</f>
        <v>7000</v>
      </c>
      <c r="E227" s="95">
        <f>SUBTOTAL(9,E228:E233)</f>
        <v>6972</v>
      </c>
      <c r="F227" s="96">
        <f>G227-D227</f>
        <v>0</v>
      </c>
      <c r="G227" s="95">
        <f>SUBTOTAL(9,G228:G233)</f>
        <v>7000</v>
      </c>
      <c r="H227" s="97">
        <f>IF(C227&lt;&gt;0,E227/C227,"-")</f>
        <v>1.3944</v>
      </c>
      <c r="I227" s="97">
        <f>IF(D227&lt;&gt;0,E227/D227,"-")</f>
        <v>0.996</v>
      </c>
      <c r="J227" s="2"/>
      <c r="K227"/>
    </row>
    <row r="228" spans="1:11" s="6" customFormat="1" ht="22.5" customHeight="1" hidden="1">
      <c r="A228" s="90"/>
      <c r="B228" s="90"/>
      <c r="C228" s="87"/>
      <c r="D228" s="28"/>
      <c r="E228" s="28"/>
      <c r="F228" s="29"/>
      <c r="G228" s="28"/>
      <c r="H228" s="98"/>
      <c r="I228" s="98"/>
      <c r="J228" s="2"/>
      <c r="K228"/>
    </row>
    <row r="229" spans="1:11" s="6" customFormat="1" ht="409.5" customHeight="1" hidden="1">
      <c r="A229" s="86" t="s">
        <v>21</v>
      </c>
      <c r="B229" s="86" t="s">
        <v>91</v>
      </c>
      <c r="C229" s="28">
        <f>SUBTOTAL(9,C230:C232)</f>
        <v>5000</v>
      </c>
      <c r="D229" s="28">
        <f>SUBTOTAL(9,D230:D232)</f>
        <v>7000</v>
      </c>
      <c r="E229" s="28">
        <f>SUBTOTAL(9,E230:E232)</f>
        <v>6972</v>
      </c>
      <c r="F229" s="29">
        <f>G229-D229</f>
        <v>0</v>
      </c>
      <c r="G229" s="28">
        <f>SUBTOTAL(9,G230:G232)</f>
        <v>7000</v>
      </c>
      <c r="H229" s="98">
        <f>IF(C229&lt;&gt;0,E229/C229,"-")</f>
        <v>1.3944</v>
      </c>
      <c r="I229" s="98">
        <f>IF(D229&lt;&gt;0,E229/D229,"-")</f>
        <v>0.996</v>
      </c>
      <c r="J229" s="2"/>
      <c r="K229"/>
    </row>
    <row r="230" spans="1:10" ht="30" customHeight="1" hidden="1">
      <c r="A230" s="99"/>
      <c r="B230" s="99"/>
      <c r="C230" s="64"/>
      <c r="D230" s="100"/>
      <c r="E230" s="100"/>
      <c r="F230" s="101"/>
      <c r="G230" s="64"/>
      <c r="H230" s="66"/>
      <c r="I230" s="66"/>
      <c r="J230" s="2"/>
    </row>
    <row r="231" spans="1:10" ht="18" customHeight="1">
      <c r="A231" s="99" t="s">
        <v>57</v>
      </c>
      <c r="B231" s="99" t="s">
        <v>115</v>
      </c>
      <c r="C231" s="64">
        <v>5000</v>
      </c>
      <c r="D231" s="64">
        <v>7000</v>
      </c>
      <c r="E231" s="64">
        <v>6972</v>
      </c>
      <c r="F231" s="65">
        <f>G231-D231</f>
        <v>0</v>
      </c>
      <c r="G231" s="64">
        <v>7000</v>
      </c>
      <c r="H231" s="66">
        <f>E231/C231</f>
        <v>1.3944</v>
      </c>
      <c r="I231" s="66">
        <f>IF(D231&lt;&gt;0,E231/D231,"-")</f>
        <v>0.996</v>
      </c>
      <c r="J231" s="2"/>
    </row>
    <row r="232" spans="1:10" ht="15" hidden="1">
      <c r="A232" s="99"/>
      <c r="B232" s="99"/>
      <c r="C232" s="64"/>
      <c r="D232" s="64"/>
      <c r="E232" s="64"/>
      <c r="F232" s="65"/>
      <c r="G232" s="64"/>
      <c r="H232" s="66"/>
      <c r="I232" s="66"/>
      <c r="J232" s="2"/>
    </row>
    <row r="233" spans="1:10" ht="15" hidden="1">
      <c r="A233" s="99"/>
      <c r="B233" s="99"/>
      <c r="C233" s="64"/>
      <c r="D233" s="64"/>
      <c r="E233" s="64"/>
      <c r="F233" s="65"/>
      <c r="G233" s="64"/>
      <c r="H233" s="66"/>
      <c r="I233" s="66"/>
      <c r="J233" s="2"/>
    </row>
    <row r="234" spans="1:10" ht="19.5" customHeight="1" hidden="1">
      <c r="A234" s="99"/>
      <c r="B234" s="99"/>
      <c r="C234" s="64"/>
      <c r="D234" s="64"/>
      <c r="E234" s="64"/>
      <c r="F234" s="65"/>
      <c r="G234" s="64"/>
      <c r="H234" s="66"/>
      <c r="I234" s="66"/>
      <c r="J234" s="2"/>
    </row>
    <row r="235" spans="1:10" ht="19.5" customHeight="1" hidden="1">
      <c r="A235" s="99"/>
      <c r="B235" s="99"/>
      <c r="C235" s="64"/>
      <c r="D235" s="64"/>
      <c r="E235" s="64"/>
      <c r="F235" s="65"/>
      <c r="G235" s="64"/>
      <c r="H235" s="66"/>
      <c r="I235" s="66"/>
      <c r="J235" s="2"/>
    </row>
    <row r="236" spans="1:10" ht="19.5" customHeight="1" hidden="1">
      <c r="A236" s="99"/>
      <c r="B236" s="99"/>
      <c r="C236" s="64"/>
      <c r="D236" s="64"/>
      <c r="E236" s="64"/>
      <c r="F236" s="65"/>
      <c r="G236" s="64"/>
      <c r="H236" s="66"/>
      <c r="I236" s="66"/>
      <c r="J236" s="2"/>
    </row>
    <row r="237" spans="1:10" ht="19.5" customHeight="1" hidden="1">
      <c r="A237" s="99"/>
      <c r="B237" s="99"/>
      <c r="C237" s="64"/>
      <c r="D237" s="64"/>
      <c r="E237" s="64"/>
      <c r="F237" s="65"/>
      <c r="G237" s="64"/>
      <c r="H237" s="66"/>
      <c r="I237" s="66"/>
      <c r="J237" s="2"/>
    </row>
    <row r="238" spans="1:10" ht="19.5" customHeight="1" hidden="1">
      <c r="A238" s="99"/>
      <c r="B238" s="99"/>
      <c r="C238" s="64"/>
      <c r="D238" s="64"/>
      <c r="E238" s="64"/>
      <c r="F238" s="65"/>
      <c r="G238" s="64"/>
      <c r="H238" s="66"/>
      <c r="I238" s="66"/>
      <c r="J238" s="2"/>
    </row>
    <row r="239" spans="1:10" ht="14.25" customHeight="1">
      <c r="A239" s="63">
        <v>3433</v>
      </c>
      <c r="B239" s="99" t="s">
        <v>172</v>
      </c>
      <c r="C239" s="99">
        <v>0</v>
      </c>
      <c r="D239" s="99">
        <v>0</v>
      </c>
      <c r="E239" s="102">
        <v>19935</v>
      </c>
      <c r="F239" s="102">
        <v>19936</v>
      </c>
      <c r="G239" s="102">
        <v>19936</v>
      </c>
      <c r="H239" s="124">
        <v>0</v>
      </c>
      <c r="I239" s="124">
        <v>0</v>
      </c>
      <c r="J239" s="2"/>
    </row>
    <row r="240" spans="1:11" s="10" customFormat="1" ht="18" customHeight="1">
      <c r="A240" s="89" t="s">
        <v>1</v>
      </c>
      <c r="B240" s="89" t="s">
        <v>113</v>
      </c>
      <c r="C240" s="47">
        <f>SUBTOTAL(9,C241:C261)</f>
        <v>359000</v>
      </c>
      <c r="D240" s="47">
        <f>SUBTOTAL(9,D241:D261)</f>
        <v>1000000</v>
      </c>
      <c r="E240" s="47">
        <f>SUBTOTAL(9,E241:E261)</f>
        <v>1000000</v>
      </c>
      <c r="F240" s="48">
        <f>G240-D240</f>
        <v>0</v>
      </c>
      <c r="G240" s="47">
        <f>SUBTOTAL(9,G241:G261)</f>
        <v>1000000</v>
      </c>
      <c r="H240" s="49">
        <f>IF(C240&lt;&gt;0,E240/C240,"-")</f>
        <v>2.785515320334262</v>
      </c>
      <c r="I240" s="49">
        <f>IF(D240&lt;&gt;0,E240/D240,"-")</f>
        <v>1</v>
      </c>
      <c r="J240" s="2"/>
      <c r="K240"/>
    </row>
    <row r="241" spans="1:11" s="6" customFormat="1" ht="30" customHeight="1" hidden="1">
      <c r="A241" s="90"/>
      <c r="B241" s="86"/>
      <c r="C241" s="28"/>
      <c r="D241" s="28"/>
      <c r="E241" s="28"/>
      <c r="F241" s="29"/>
      <c r="G241" s="87"/>
      <c r="H241" s="88"/>
      <c r="I241" s="88"/>
      <c r="J241" s="2"/>
      <c r="K241"/>
    </row>
    <row r="242" spans="1:11" s="10" customFormat="1" ht="18" customHeight="1">
      <c r="A242" s="91" t="s">
        <v>7</v>
      </c>
      <c r="B242" s="91" t="s">
        <v>119</v>
      </c>
      <c r="C242" s="54">
        <f>SUBTOTAL(9,C243:C260)</f>
        <v>359000</v>
      </c>
      <c r="D242" s="54">
        <f>SUBTOTAL(9,D243:D260)</f>
        <v>1000000</v>
      </c>
      <c r="E242" s="54">
        <f>SUBTOTAL(9,E243:E260)</f>
        <v>1000000</v>
      </c>
      <c r="F242" s="55">
        <f>G242-D242</f>
        <v>0</v>
      </c>
      <c r="G242" s="54">
        <f>SUBTOTAL(9,G243:G260)</f>
        <v>1000000</v>
      </c>
      <c r="H242" s="56">
        <f>IF(C242&lt;&gt;0,E242/C242,"-")</f>
        <v>2.785515320334262</v>
      </c>
      <c r="I242" s="56">
        <f>IF(D242&lt;&gt;0,E242/D242,"-")</f>
        <v>1</v>
      </c>
      <c r="J242" s="2"/>
      <c r="K242"/>
    </row>
    <row r="243" spans="1:11" s="6" customFormat="1" ht="30" customHeight="1" hidden="1">
      <c r="A243" s="90"/>
      <c r="B243" s="90"/>
      <c r="C243" s="87"/>
      <c r="D243" s="28"/>
      <c r="E243" s="28"/>
      <c r="F243" s="29"/>
      <c r="G243" s="87"/>
      <c r="H243" s="88"/>
      <c r="I243" s="88"/>
      <c r="J243" s="2"/>
      <c r="K243"/>
    </row>
    <row r="244" spans="1:11" s="6" customFormat="1" ht="18" customHeight="1">
      <c r="A244" s="92" t="s">
        <v>22</v>
      </c>
      <c r="B244" s="92" t="s">
        <v>112</v>
      </c>
      <c r="C244" s="25">
        <f>SUBTOTAL(9,C245:C259)</f>
        <v>359000</v>
      </c>
      <c r="D244" s="25">
        <f>SUBTOTAL(9,D245:D259)</f>
        <v>1000000</v>
      </c>
      <c r="E244" s="25">
        <f>SUBTOTAL(9,E245:E259)</f>
        <v>1000000</v>
      </c>
      <c r="F244" s="26">
        <f>G244-D244</f>
        <v>0</v>
      </c>
      <c r="G244" s="25">
        <f>SUBTOTAL(9,G245:G259)</f>
        <v>1000000</v>
      </c>
      <c r="H244" s="27">
        <f>IF(C244&lt;&gt;0,E244/C244,"-")</f>
        <v>2.785515320334262</v>
      </c>
      <c r="I244" s="27">
        <f>IF(D244&lt;&gt;0,E244/D244,"-")</f>
        <v>1</v>
      </c>
      <c r="J244" s="2"/>
      <c r="K244"/>
    </row>
    <row r="245" spans="1:11" s="6" customFormat="1" ht="30" customHeight="1" hidden="1">
      <c r="A245" s="90"/>
      <c r="B245" s="90"/>
      <c r="C245" s="87"/>
      <c r="D245" s="28"/>
      <c r="E245" s="28"/>
      <c r="F245" s="29"/>
      <c r="G245" s="87"/>
      <c r="H245" s="88"/>
      <c r="I245" s="88"/>
      <c r="J245" s="2"/>
      <c r="K245"/>
    </row>
    <row r="246" spans="1:11" s="6" customFormat="1" ht="409.5" customHeight="1" hidden="1">
      <c r="A246" s="93" t="s">
        <v>22</v>
      </c>
      <c r="B246" s="93" t="s">
        <v>112</v>
      </c>
      <c r="C246" s="59">
        <f>SUBTOTAL(9,C247:C258)</f>
        <v>359000</v>
      </c>
      <c r="D246" s="59">
        <f>SUBTOTAL(9,D247:D258)</f>
        <v>1000000</v>
      </c>
      <c r="E246" s="59">
        <f>SUBTOTAL(9,E247:E258)</f>
        <v>1000000</v>
      </c>
      <c r="F246" s="60">
        <f>G246-D246</f>
        <v>0</v>
      </c>
      <c r="G246" s="59">
        <f>SUBTOTAL(9,G247:G258)</f>
        <v>1000000</v>
      </c>
      <c r="H246" s="61">
        <f>IF(C246&lt;&gt;0,E246/C246,"-")</f>
        <v>2.785515320334262</v>
      </c>
      <c r="I246" s="61">
        <f>IF(D246&lt;&gt;0,E246/D246,"-")</f>
        <v>1</v>
      </c>
      <c r="J246" s="2"/>
      <c r="K246"/>
    </row>
    <row r="247" spans="1:11" s="6" customFormat="1" ht="30" customHeight="1" hidden="1">
      <c r="A247" s="90"/>
      <c r="B247" s="90"/>
      <c r="C247" s="87"/>
      <c r="D247" s="28"/>
      <c r="E247" s="28"/>
      <c r="F247" s="29"/>
      <c r="G247" s="87"/>
      <c r="H247" s="88"/>
      <c r="I247" s="88"/>
      <c r="J247" s="2"/>
      <c r="K247"/>
    </row>
    <row r="248" spans="1:11" s="6" customFormat="1" ht="409.5" customHeight="1" hidden="1">
      <c r="A248" s="30" t="s">
        <v>22</v>
      </c>
      <c r="B248" s="30" t="s">
        <v>112</v>
      </c>
      <c r="C248" s="31">
        <f>SUBTOTAL(9,C249:C257)</f>
        <v>359000</v>
      </c>
      <c r="D248" s="31">
        <f>SUBTOTAL(9,D249:D257)</f>
        <v>1000000</v>
      </c>
      <c r="E248" s="31">
        <f>SUBTOTAL(9,E249:E257)</f>
        <v>1000000</v>
      </c>
      <c r="F248" s="32">
        <f>G248-D248</f>
        <v>0</v>
      </c>
      <c r="G248" s="31">
        <f>SUBTOTAL(9,G249:G257)</f>
        <v>1000000</v>
      </c>
      <c r="H248" s="33">
        <f>IF(C248&lt;&gt;0,E248/C248,"-")</f>
        <v>2.785515320334262</v>
      </c>
      <c r="I248" s="33">
        <f>IF(D248&lt;&gt;0,E248/D248,"-")</f>
        <v>1</v>
      </c>
      <c r="J248" s="2"/>
      <c r="K248"/>
    </row>
    <row r="249" spans="1:11" s="6" customFormat="1" ht="30" customHeight="1" hidden="1">
      <c r="A249" s="90"/>
      <c r="B249" s="90"/>
      <c r="C249" s="87"/>
      <c r="D249" s="28"/>
      <c r="E249" s="28"/>
      <c r="F249" s="29"/>
      <c r="G249" s="87"/>
      <c r="H249" s="88"/>
      <c r="I249" s="88"/>
      <c r="J249" s="2"/>
      <c r="K249"/>
    </row>
    <row r="250" spans="1:11" s="6" customFormat="1" ht="409.5" customHeight="1" hidden="1">
      <c r="A250" s="94" t="s">
        <v>22</v>
      </c>
      <c r="B250" s="94" t="s">
        <v>112</v>
      </c>
      <c r="C250" s="95">
        <f>SUBTOTAL(9,C251:C256)</f>
        <v>359000</v>
      </c>
      <c r="D250" s="95">
        <f>SUBTOTAL(9,D251:D256)</f>
        <v>1000000</v>
      </c>
      <c r="E250" s="95">
        <f>SUBTOTAL(9,E251:E256)</f>
        <v>1000000</v>
      </c>
      <c r="F250" s="96">
        <f>G250-D250</f>
        <v>0</v>
      </c>
      <c r="G250" s="95">
        <f>SUBTOTAL(9,G251:G256)</f>
        <v>1000000</v>
      </c>
      <c r="H250" s="97">
        <f>IF(C250&lt;&gt;0,E250/C250,"-")</f>
        <v>2.785515320334262</v>
      </c>
      <c r="I250" s="97">
        <f>IF(D250&lt;&gt;0,E250/D250,"-")</f>
        <v>1</v>
      </c>
      <c r="J250" s="2"/>
      <c r="K250"/>
    </row>
    <row r="251" spans="1:11" s="6" customFormat="1" ht="22.5" customHeight="1" hidden="1">
      <c r="A251" s="90"/>
      <c r="B251" s="90"/>
      <c r="C251" s="87"/>
      <c r="D251" s="28"/>
      <c r="E251" s="28"/>
      <c r="F251" s="29"/>
      <c r="G251" s="28"/>
      <c r="H251" s="98"/>
      <c r="I251" s="98"/>
      <c r="J251" s="2"/>
      <c r="K251"/>
    </row>
    <row r="252" spans="1:11" s="6" customFormat="1" ht="409.5" customHeight="1" hidden="1">
      <c r="A252" s="86" t="s">
        <v>22</v>
      </c>
      <c r="B252" s="86" t="s">
        <v>112</v>
      </c>
      <c r="C252" s="28">
        <f>SUBTOTAL(9,C253:C255)</f>
        <v>359000</v>
      </c>
      <c r="D252" s="28">
        <f>SUBTOTAL(9,D253:D255)</f>
        <v>1000000</v>
      </c>
      <c r="E252" s="28">
        <f>SUBTOTAL(9,E253:E255)</f>
        <v>1000000</v>
      </c>
      <c r="F252" s="29">
        <f>G252-D252</f>
        <v>0</v>
      </c>
      <c r="G252" s="28">
        <f>SUBTOTAL(9,G253:G255)</f>
        <v>1000000</v>
      </c>
      <c r="H252" s="98">
        <f>IF(C252&lt;&gt;0,E252/C252,"-")</f>
        <v>2.785515320334262</v>
      </c>
      <c r="I252" s="98">
        <f>IF(D252&lt;&gt;0,E252/D252,"-")</f>
        <v>1</v>
      </c>
      <c r="J252" s="2"/>
      <c r="K252"/>
    </row>
    <row r="253" spans="1:10" ht="30" customHeight="1" hidden="1">
      <c r="A253" s="99"/>
      <c r="B253" s="99"/>
      <c r="C253" s="64"/>
      <c r="D253" s="100"/>
      <c r="E253" s="100"/>
      <c r="F253" s="101"/>
      <c r="G253" s="64"/>
      <c r="H253" s="66"/>
      <c r="I253" s="66"/>
      <c r="J253" s="2"/>
    </row>
    <row r="254" spans="1:10" ht="15" customHeight="1">
      <c r="A254" s="99" t="s">
        <v>58</v>
      </c>
      <c r="B254" s="99" t="s">
        <v>122</v>
      </c>
      <c r="C254" s="64">
        <v>359000</v>
      </c>
      <c r="D254" s="64">
        <v>1000000</v>
      </c>
      <c r="E254" s="64">
        <v>1000000</v>
      </c>
      <c r="F254" s="65">
        <f>G254-D254</f>
        <v>0</v>
      </c>
      <c r="G254" s="64">
        <v>1000000</v>
      </c>
      <c r="H254" s="66">
        <f>IF(C254&lt;&gt;0,0/C254,"-")</f>
        <v>0</v>
      </c>
      <c r="I254" s="66">
        <f>IF(D254&lt;&gt;0,E254/D254,"-")</f>
        <v>1</v>
      </c>
      <c r="J254" s="2"/>
    </row>
    <row r="255" spans="1:10" ht="15" hidden="1">
      <c r="A255" s="99"/>
      <c r="B255" s="99"/>
      <c r="C255" s="64"/>
      <c r="D255" s="64"/>
      <c r="E255" s="64"/>
      <c r="F255" s="65"/>
      <c r="G255" s="64"/>
      <c r="H255" s="66"/>
      <c r="I255" s="66"/>
      <c r="J255" s="2"/>
    </row>
    <row r="256" spans="1:10" ht="15" hidden="1">
      <c r="A256" s="99"/>
      <c r="B256" s="99"/>
      <c r="C256" s="64"/>
      <c r="D256" s="64"/>
      <c r="E256" s="64"/>
      <c r="F256" s="65"/>
      <c r="G256" s="64"/>
      <c r="H256" s="66"/>
      <c r="I256" s="66"/>
      <c r="J256" s="2"/>
    </row>
    <row r="257" spans="1:10" ht="19.5" customHeight="1" hidden="1">
      <c r="A257" s="99"/>
      <c r="B257" s="99"/>
      <c r="C257" s="64"/>
      <c r="D257" s="64"/>
      <c r="E257" s="64"/>
      <c r="F257" s="65"/>
      <c r="G257" s="64"/>
      <c r="H257" s="66"/>
      <c r="I257" s="66"/>
      <c r="J257" s="2"/>
    </row>
    <row r="258" spans="1:10" ht="19.5" customHeight="1" hidden="1">
      <c r="A258" s="99"/>
      <c r="B258" s="99"/>
      <c r="C258" s="64"/>
      <c r="D258" s="64"/>
      <c r="E258" s="64"/>
      <c r="F258" s="65"/>
      <c r="G258" s="64"/>
      <c r="H258" s="66"/>
      <c r="I258" s="66"/>
      <c r="J258" s="2"/>
    </row>
    <row r="259" spans="1:10" ht="19.5" customHeight="1" hidden="1">
      <c r="A259" s="99"/>
      <c r="B259" s="99"/>
      <c r="C259" s="64"/>
      <c r="D259" s="64"/>
      <c r="E259" s="64"/>
      <c r="F259" s="65"/>
      <c r="G259" s="64"/>
      <c r="H259" s="66"/>
      <c r="I259" s="66"/>
      <c r="J259" s="2"/>
    </row>
    <row r="260" spans="1:10" ht="19.5" customHeight="1" hidden="1">
      <c r="A260" s="99"/>
      <c r="B260" s="99"/>
      <c r="C260" s="64"/>
      <c r="D260" s="64"/>
      <c r="E260" s="64"/>
      <c r="F260" s="65"/>
      <c r="G260" s="64"/>
      <c r="H260" s="66"/>
      <c r="I260" s="66"/>
      <c r="J260" s="2"/>
    </row>
    <row r="261" spans="1:10" ht="19.5" customHeight="1" hidden="1">
      <c r="A261" s="99"/>
      <c r="B261" s="99"/>
      <c r="C261" s="64"/>
      <c r="D261" s="64"/>
      <c r="E261" s="64"/>
      <c r="F261" s="65"/>
      <c r="G261" s="64"/>
      <c r="H261" s="66"/>
      <c r="I261" s="66"/>
      <c r="J261" s="2"/>
    </row>
    <row r="262" spans="1:10" ht="15" hidden="1">
      <c r="A262" s="99"/>
      <c r="B262" s="99"/>
      <c r="C262" s="64"/>
      <c r="D262" s="64"/>
      <c r="E262" s="64"/>
      <c r="F262" s="65"/>
      <c r="G262" s="64"/>
      <c r="H262" s="66"/>
      <c r="I262" s="66"/>
      <c r="J262" s="2"/>
    </row>
    <row r="263" spans="1:11" s="10" customFormat="1" ht="18" customHeight="1">
      <c r="A263" s="122" t="s">
        <v>4</v>
      </c>
      <c r="B263" s="122" t="s">
        <v>79</v>
      </c>
      <c r="C263" s="120">
        <f>C265+C311</f>
        <v>262440</v>
      </c>
      <c r="D263" s="120">
        <f>SUBTOTAL(9,D264:D333)</f>
        <v>450000</v>
      </c>
      <c r="E263" s="120">
        <f>E335</f>
        <v>3683</v>
      </c>
      <c r="F263" s="123">
        <f>G263-D263</f>
        <v>43862</v>
      </c>
      <c r="G263" s="120">
        <f>SUBTOTAL(9,G264:G311)</f>
        <v>493862</v>
      </c>
      <c r="H263" s="121">
        <f>IF(C263&lt;&gt;0,E263/C263,"-")</f>
        <v>0.014033683889650967</v>
      </c>
      <c r="I263" s="121">
        <f>IF(D263&lt;&gt;0,E263/D263,"-")</f>
        <v>0.008184444444444444</v>
      </c>
      <c r="J263" s="2"/>
      <c r="K263"/>
    </row>
    <row r="264" spans="1:11" s="6" customFormat="1" ht="30" customHeight="1" hidden="1">
      <c r="A264" s="86"/>
      <c r="B264" s="86"/>
      <c r="C264" s="28"/>
      <c r="D264" s="28"/>
      <c r="E264" s="28"/>
      <c r="F264" s="29"/>
      <c r="G264" s="87"/>
      <c r="H264" s="88"/>
      <c r="I264" s="88"/>
      <c r="J264" s="2"/>
      <c r="K264"/>
    </row>
    <row r="265" spans="1:11" s="10" customFormat="1" ht="18" customHeight="1">
      <c r="A265" s="89" t="s">
        <v>0</v>
      </c>
      <c r="B265" s="89" t="s">
        <v>83</v>
      </c>
      <c r="C265" s="47">
        <f>C285+C307+C309</f>
        <v>52941</v>
      </c>
      <c r="D265" s="47">
        <f>SUBTOTAL(9,D266:D306)</f>
        <v>250000</v>
      </c>
      <c r="E265" s="47">
        <v>0</v>
      </c>
      <c r="F265" s="48">
        <f>G265-D265</f>
        <v>-200000</v>
      </c>
      <c r="G265" s="47">
        <f>SUBTOTAL(9,G266:G306)</f>
        <v>50000</v>
      </c>
      <c r="H265" s="128">
        <f>E265/C265</f>
        <v>0</v>
      </c>
      <c r="I265" s="49">
        <v>0</v>
      </c>
      <c r="J265" s="2"/>
      <c r="K265"/>
    </row>
    <row r="266" spans="1:11" s="6" customFormat="1" ht="30" customHeight="1" hidden="1">
      <c r="A266" s="90"/>
      <c r="B266" s="86"/>
      <c r="C266" s="28"/>
      <c r="D266" s="28"/>
      <c r="E266" s="28"/>
      <c r="F266" s="29"/>
      <c r="G266" s="87"/>
      <c r="H266" s="88"/>
      <c r="I266" s="88"/>
      <c r="J266" s="2"/>
      <c r="K266"/>
    </row>
    <row r="267" spans="1:11" s="10" customFormat="1" ht="18" customHeight="1">
      <c r="A267" s="91" t="s">
        <v>5</v>
      </c>
      <c r="B267" s="91" t="s">
        <v>85</v>
      </c>
      <c r="C267" s="54">
        <f>SUBTOTAL(9,C268:C308)</f>
        <v>52167</v>
      </c>
      <c r="D267" s="54">
        <f>SUBTOTAL(9,D268:D305)</f>
        <v>250000</v>
      </c>
      <c r="E267" s="54">
        <f>SUBTOTAL(9,E268:E305)</f>
        <v>0</v>
      </c>
      <c r="F267" s="55">
        <f>G267-D267</f>
        <v>-200000</v>
      </c>
      <c r="G267" s="54">
        <f>SUBTOTAL(9,G268:G305)</f>
        <v>50000</v>
      </c>
      <c r="H267" s="129">
        <v>0</v>
      </c>
      <c r="I267" s="129">
        <v>0</v>
      </c>
      <c r="J267" s="2"/>
      <c r="K267"/>
    </row>
    <row r="268" spans="1:11" s="6" customFormat="1" ht="30" customHeight="1" hidden="1">
      <c r="A268" s="90"/>
      <c r="B268" s="90"/>
      <c r="C268" s="87"/>
      <c r="D268" s="28"/>
      <c r="E268" s="28"/>
      <c r="F268" s="29"/>
      <c r="G268" s="87"/>
      <c r="H268" s="88"/>
      <c r="I268" s="88"/>
      <c r="J268" s="2"/>
      <c r="K268"/>
    </row>
    <row r="269" spans="1:11" s="6" customFormat="1" ht="18" customHeight="1">
      <c r="A269" s="92" t="s">
        <v>17</v>
      </c>
      <c r="B269" s="92" t="s">
        <v>125</v>
      </c>
      <c r="C269" s="25">
        <f>SUBTOTAL(9,C270:C284)</f>
        <v>0</v>
      </c>
      <c r="D269" s="25">
        <f>SUBTOTAL(9,D270:D284)</f>
        <v>50000</v>
      </c>
      <c r="E269" s="25">
        <f>SUBTOTAL(9,E270:E284)</f>
        <v>0</v>
      </c>
      <c r="F269" s="26">
        <f>G269-D269</f>
        <v>0</v>
      </c>
      <c r="G269" s="25">
        <f>SUBTOTAL(9,G270:G284)</f>
        <v>50000</v>
      </c>
      <c r="H269" s="130">
        <v>0</v>
      </c>
      <c r="I269" s="130">
        <v>0</v>
      </c>
      <c r="J269" s="2"/>
      <c r="K269"/>
    </row>
    <row r="270" spans="1:11" s="6" customFormat="1" ht="30" customHeight="1" hidden="1">
      <c r="A270" s="90"/>
      <c r="B270" s="90"/>
      <c r="C270" s="87"/>
      <c r="D270" s="28"/>
      <c r="E270" s="28"/>
      <c r="F270" s="29"/>
      <c r="G270" s="87"/>
      <c r="H270" s="88"/>
      <c r="I270" s="88"/>
      <c r="J270" s="2"/>
      <c r="K270"/>
    </row>
    <row r="271" spans="1:11" s="6" customFormat="1" ht="409.5" customHeight="1" hidden="1">
      <c r="A271" s="93" t="s">
        <v>17</v>
      </c>
      <c r="B271" s="93" t="s">
        <v>125</v>
      </c>
      <c r="C271" s="59">
        <f>SUBTOTAL(9,C272:C283)</f>
        <v>0</v>
      </c>
      <c r="D271" s="59">
        <f>SUBTOTAL(9,D272:D283)</f>
        <v>50000</v>
      </c>
      <c r="E271" s="59">
        <f>SUBTOTAL(9,E272:E283)</f>
        <v>0</v>
      </c>
      <c r="F271" s="60">
        <f>G271-D271</f>
        <v>0</v>
      </c>
      <c r="G271" s="59">
        <f>SUBTOTAL(9,G272:G283)</f>
        <v>50000</v>
      </c>
      <c r="H271" s="131" t="str">
        <f>IF(C271&lt;&gt;0,E271/C271,"-")</f>
        <v>-</v>
      </c>
      <c r="I271" s="131">
        <f>IF(D271&lt;&gt;0,E271/D271,"-")</f>
        <v>0</v>
      </c>
      <c r="J271" s="2"/>
      <c r="K271"/>
    </row>
    <row r="272" spans="1:11" s="6" customFormat="1" ht="30" customHeight="1" hidden="1">
      <c r="A272" s="90"/>
      <c r="B272" s="90"/>
      <c r="C272" s="87"/>
      <c r="D272" s="28"/>
      <c r="E272" s="28"/>
      <c r="F272" s="29"/>
      <c r="G272" s="87"/>
      <c r="H272" s="88"/>
      <c r="I272" s="88"/>
      <c r="J272" s="2"/>
      <c r="K272"/>
    </row>
    <row r="273" spans="1:11" s="6" customFormat="1" ht="409.5" customHeight="1" hidden="1">
      <c r="A273" s="30" t="s">
        <v>17</v>
      </c>
      <c r="B273" s="30" t="s">
        <v>125</v>
      </c>
      <c r="C273" s="31">
        <f>SUBTOTAL(9,C274:C282)</f>
        <v>0</v>
      </c>
      <c r="D273" s="31">
        <f>SUBTOTAL(9,D274:D282)</f>
        <v>50000</v>
      </c>
      <c r="E273" s="31">
        <f>SUBTOTAL(9,E274:E282)</f>
        <v>0</v>
      </c>
      <c r="F273" s="32">
        <f>G273-D273</f>
        <v>0</v>
      </c>
      <c r="G273" s="31">
        <f>SUBTOTAL(9,G274:G282)</f>
        <v>50000</v>
      </c>
      <c r="H273" s="132" t="str">
        <f>IF(C273&lt;&gt;0,E273/C273,"-")</f>
        <v>-</v>
      </c>
      <c r="I273" s="132">
        <f>IF(D273&lt;&gt;0,E273/D273,"-")</f>
        <v>0</v>
      </c>
      <c r="J273" s="2"/>
      <c r="K273"/>
    </row>
    <row r="274" spans="1:11" s="6" customFormat="1" ht="30" customHeight="1" hidden="1">
      <c r="A274" s="90"/>
      <c r="B274" s="90"/>
      <c r="C274" s="87"/>
      <c r="D274" s="28"/>
      <c r="E274" s="28"/>
      <c r="F274" s="29"/>
      <c r="G274" s="87"/>
      <c r="H274" s="88"/>
      <c r="I274" s="88"/>
      <c r="J274" s="2"/>
      <c r="K274"/>
    </row>
    <row r="275" spans="1:11" s="6" customFormat="1" ht="409.5" customHeight="1" hidden="1">
      <c r="A275" s="94" t="s">
        <v>17</v>
      </c>
      <c r="B275" s="94" t="s">
        <v>125</v>
      </c>
      <c r="C275" s="95">
        <f>SUBTOTAL(9,C276:C281)</f>
        <v>0</v>
      </c>
      <c r="D275" s="95">
        <f>SUBTOTAL(9,D276:D281)</f>
        <v>50000</v>
      </c>
      <c r="E275" s="95">
        <f>SUBTOTAL(9,E276:E281)</f>
        <v>0</v>
      </c>
      <c r="F275" s="96">
        <f>G275-D275</f>
        <v>0</v>
      </c>
      <c r="G275" s="95">
        <f>SUBTOTAL(9,G276:G281)</f>
        <v>50000</v>
      </c>
      <c r="H275" s="133" t="str">
        <f>IF(C275&lt;&gt;0,E275/C275,"-")</f>
        <v>-</v>
      </c>
      <c r="I275" s="133">
        <f>IF(D275&lt;&gt;0,E275/D275,"-")</f>
        <v>0</v>
      </c>
      <c r="J275" s="2"/>
      <c r="K275"/>
    </row>
    <row r="276" spans="1:11" s="6" customFormat="1" ht="22.5" customHeight="1" hidden="1">
      <c r="A276" s="90"/>
      <c r="B276" s="90"/>
      <c r="C276" s="87"/>
      <c r="D276" s="28"/>
      <c r="E276" s="28"/>
      <c r="F276" s="29"/>
      <c r="G276" s="28"/>
      <c r="H276" s="88"/>
      <c r="I276" s="88"/>
      <c r="J276" s="2"/>
      <c r="K276"/>
    </row>
    <row r="277" spans="1:11" s="6" customFormat="1" ht="409.5" customHeight="1" hidden="1">
      <c r="A277" s="86" t="s">
        <v>17</v>
      </c>
      <c r="B277" s="86" t="s">
        <v>125</v>
      </c>
      <c r="C277" s="28">
        <f>SUBTOTAL(9,C278:C280)</f>
        <v>0</v>
      </c>
      <c r="D277" s="28">
        <f>SUBTOTAL(9,D278:D280)</f>
        <v>50000</v>
      </c>
      <c r="E277" s="28">
        <f>SUBTOTAL(9,E278:E280)</f>
        <v>0</v>
      </c>
      <c r="F277" s="29">
        <f>G277-D277</f>
        <v>0</v>
      </c>
      <c r="G277" s="28">
        <f>SUBTOTAL(9,G278:G280)</f>
        <v>50000</v>
      </c>
      <c r="H277" s="88" t="str">
        <f>IF(C277&lt;&gt;0,E277/C277,"-")</f>
        <v>-</v>
      </c>
      <c r="I277" s="88">
        <f>IF(D277&lt;&gt;0,E277/D277,"-")</f>
        <v>0</v>
      </c>
      <c r="J277" s="2"/>
      <c r="K277"/>
    </row>
    <row r="278" spans="1:10" ht="30" customHeight="1" hidden="1">
      <c r="A278" s="99"/>
      <c r="B278" s="99"/>
      <c r="C278" s="64"/>
      <c r="D278" s="100"/>
      <c r="E278" s="100"/>
      <c r="F278" s="101"/>
      <c r="G278" s="64"/>
      <c r="H278" s="66"/>
      <c r="I278" s="66"/>
      <c r="J278" s="2"/>
    </row>
    <row r="279" spans="1:10" ht="15" customHeight="1">
      <c r="A279" s="99" t="s">
        <v>37</v>
      </c>
      <c r="B279" s="99" t="s">
        <v>130</v>
      </c>
      <c r="C279" s="64">
        <v>0</v>
      </c>
      <c r="D279" s="64">
        <v>50000</v>
      </c>
      <c r="E279" s="64">
        <v>0</v>
      </c>
      <c r="F279" s="65">
        <f>G279-D279</f>
        <v>0</v>
      </c>
      <c r="G279" s="64">
        <v>50000</v>
      </c>
      <c r="H279" s="66">
        <v>0</v>
      </c>
      <c r="I279" s="66">
        <v>0</v>
      </c>
      <c r="J279" s="2"/>
    </row>
    <row r="280" spans="1:10" ht="15" hidden="1">
      <c r="A280" s="99"/>
      <c r="B280" s="99"/>
      <c r="C280" s="64"/>
      <c r="D280" s="64"/>
      <c r="E280" s="64"/>
      <c r="F280" s="65"/>
      <c r="G280" s="64"/>
      <c r="H280" s="66"/>
      <c r="I280" s="66"/>
      <c r="J280" s="2"/>
    </row>
    <row r="281" spans="1:10" ht="15" hidden="1">
      <c r="A281" s="99"/>
      <c r="B281" s="99"/>
      <c r="C281" s="64"/>
      <c r="D281" s="64"/>
      <c r="E281" s="64"/>
      <c r="F281" s="65"/>
      <c r="G281" s="64"/>
      <c r="H281" s="66"/>
      <c r="I281" s="66"/>
      <c r="J281" s="2"/>
    </row>
    <row r="282" spans="1:10" ht="19.5" customHeight="1" hidden="1">
      <c r="A282" s="99"/>
      <c r="B282" s="99"/>
      <c r="C282" s="64"/>
      <c r="D282" s="64"/>
      <c r="E282" s="64"/>
      <c r="F282" s="65"/>
      <c r="G282" s="64"/>
      <c r="H282" s="66"/>
      <c r="I282" s="66"/>
      <c r="J282" s="2"/>
    </row>
    <row r="283" spans="1:10" ht="19.5" customHeight="1" hidden="1">
      <c r="A283" s="99"/>
      <c r="B283" s="99"/>
      <c r="C283" s="64"/>
      <c r="D283" s="64"/>
      <c r="E283" s="64"/>
      <c r="F283" s="65"/>
      <c r="G283" s="64"/>
      <c r="H283" s="66"/>
      <c r="I283" s="66"/>
      <c r="J283" s="2"/>
    </row>
    <row r="284" spans="1:10" ht="19.5" customHeight="1" hidden="1">
      <c r="A284" s="99"/>
      <c r="B284" s="99"/>
      <c r="C284" s="64"/>
      <c r="D284" s="64"/>
      <c r="E284" s="64"/>
      <c r="F284" s="65"/>
      <c r="G284" s="64"/>
      <c r="H284" s="66"/>
      <c r="I284" s="66"/>
      <c r="J284" s="2"/>
    </row>
    <row r="285" spans="1:11" s="6" customFormat="1" ht="17.25" customHeight="1">
      <c r="A285" s="92" t="s">
        <v>19</v>
      </c>
      <c r="B285" s="92" t="s">
        <v>80</v>
      </c>
      <c r="C285" s="25">
        <f>SUBTOTAL(9,C286:C304)</f>
        <v>51861</v>
      </c>
      <c r="D285" s="25">
        <f>SUBTOTAL(9,D286:D304)</f>
        <v>200000</v>
      </c>
      <c r="E285" s="25">
        <f>SUBTOTAL(9,E286:E304)</f>
        <v>0</v>
      </c>
      <c r="F285" s="26">
        <f>G285-D285</f>
        <v>-200000</v>
      </c>
      <c r="G285" s="25">
        <f>SUBTOTAL(9,G286:G304)</f>
        <v>0</v>
      </c>
      <c r="H285" s="27">
        <v>0</v>
      </c>
      <c r="I285" s="27">
        <v>0</v>
      </c>
      <c r="J285" s="2"/>
      <c r="K285"/>
    </row>
    <row r="286" spans="1:11" s="6" customFormat="1" ht="30" customHeight="1" hidden="1">
      <c r="A286" s="90"/>
      <c r="B286" s="90"/>
      <c r="C286" s="87"/>
      <c r="D286" s="28"/>
      <c r="E286" s="28"/>
      <c r="F286" s="29"/>
      <c r="G286" s="87"/>
      <c r="H286" s="88"/>
      <c r="I286" s="88"/>
      <c r="J286" s="2"/>
      <c r="K286"/>
    </row>
    <row r="287" spans="1:11" s="6" customFormat="1" ht="409.5" customHeight="1" hidden="1">
      <c r="A287" s="93" t="s">
        <v>19</v>
      </c>
      <c r="B287" s="93" t="s">
        <v>80</v>
      </c>
      <c r="C287" s="59">
        <f>SUBTOTAL(9,C288:C303)</f>
        <v>51861</v>
      </c>
      <c r="D287" s="59">
        <f>SUBTOTAL(9,D288:D303)</f>
        <v>200000</v>
      </c>
      <c r="E287" s="59">
        <f>SUBTOTAL(9,E288:E303)</f>
        <v>0</v>
      </c>
      <c r="F287" s="60">
        <f>G287-D287</f>
        <v>-200000</v>
      </c>
      <c r="G287" s="59">
        <f>SUBTOTAL(9,G288:G303)</f>
        <v>0</v>
      </c>
      <c r="H287" s="61">
        <f>IF(C287&lt;&gt;0,E287/C287,"-")</f>
        <v>0</v>
      </c>
      <c r="I287" s="61">
        <f>IF(D287&lt;&gt;0,E287/D287,"-")</f>
        <v>0</v>
      </c>
      <c r="J287" s="2"/>
      <c r="K287"/>
    </row>
    <row r="288" spans="1:11" s="6" customFormat="1" ht="30" customHeight="1" hidden="1">
      <c r="A288" s="90"/>
      <c r="B288" s="90"/>
      <c r="C288" s="87"/>
      <c r="D288" s="28"/>
      <c r="E288" s="28"/>
      <c r="F288" s="29"/>
      <c r="G288" s="87"/>
      <c r="H288" s="88"/>
      <c r="I288" s="88"/>
      <c r="J288" s="2"/>
      <c r="K288"/>
    </row>
    <row r="289" spans="1:11" s="6" customFormat="1" ht="409.5" customHeight="1" hidden="1">
      <c r="A289" s="30" t="s">
        <v>19</v>
      </c>
      <c r="B289" s="30" t="s">
        <v>80</v>
      </c>
      <c r="C289" s="31">
        <f>SUBTOTAL(9,C290:C302)</f>
        <v>51861</v>
      </c>
      <c r="D289" s="31">
        <f>SUBTOTAL(9,D290:D302)</f>
        <v>200000</v>
      </c>
      <c r="E289" s="31">
        <f>SUBTOTAL(9,E290:E302)</f>
        <v>0</v>
      </c>
      <c r="F289" s="32">
        <f>G289-D289</f>
        <v>-200000</v>
      </c>
      <c r="G289" s="31">
        <f>SUBTOTAL(9,G290:G302)</f>
        <v>0</v>
      </c>
      <c r="H289" s="33">
        <f>IF(C289&lt;&gt;0,E289/C289,"-")</f>
        <v>0</v>
      </c>
      <c r="I289" s="33">
        <f>IF(D289&lt;&gt;0,E289/D289,"-")</f>
        <v>0</v>
      </c>
      <c r="J289" s="2"/>
      <c r="K289"/>
    </row>
    <row r="290" spans="1:11" s="6" customFormat="1" ht="30" customHeight="1" hidden="1">
      <c r="A290" s="90"/>
      <c r="B290" s="90"/>
      <c r="C290" s="87"/>
      <c r="D290" s="28"/>
      <c r="E290" s="28"/>
      <c r="F290" s="29"/>
      <c r="G290" s="87"/>
      <c r="H290" s="88"/>
      <c r="I290" s="88"/>
      <c r="J290" s="2"/>
      <c r="K290"/>
    </row>
    <row r="291" spans="1:11" s="6" customFormat="1" ht="409.5" customHeight="1" hidden="1">
      <c r="A291" s="94" t="s">
        <v>19</v>
      </c>
      <c r="B291" s="94" t="s">
        <v>80</v>
      </c>
      <c r="C291" s="95">
        <f>SUBTOTAL(9,C292:C301)</f>
        <v>51861</v>
      </c>
      <c r="D291" s="95">
        <f>SUBTOTAL(9,D292:D301)</f>
        <v>200000</v>
      </c>
      <c r="E291" s="95">
        <f>SUBTOTAL(9,E292:E301)</f>
        <v>0</v>
      </c>
      <c r="F291" s="96">
        <f>G291-D291</f>
        <v>-200000</v>
      </c>
      <c r="G291" s="95">
        <f>SUBTOTAL(9,G292:G301)</f>
        <v>0</v>
      </c>
      <c r="H291" s="97">
        <f>IF(C291&lt;&gt;0,E291/C291,"-")</f>
        <v>0</v>
      </c>
      <c r="I291" s="97">
        <f>IF(D291&lt;&gt;0,E291/D291,"-")</f>
        <v>0</v>
      </c>
      <c r="J291" s="2"/>
      <c r="K291"/>
    </row>
    <row r="292" spans="1:11" s="6" customFormat="1" ht="22.5" customHeight="1" hidden="1">
      <c r="A292" s="90"/>
      <c r="B292" s="90"/>
      <c r="C292" s="87"/>
      <c r="D292" s="28"/>
      <c r="E292" s="28"/>
      <c r="F292" s="29"/>
      <c r="G292" s="28"/>
      <c r="H292" s="98"/>
      <c r="I292" s="98"/>
      <c r="J292" s="2"/>
      <c r="K292"/>
    </row>
    <row r="293" spans="1:11" s="6" customFormat="1" ht="409.5" customHeight="1" hidden="1">
      <c r="A293" s="86" t="s">
        <v>19</v>
      </c>
      <c r="B293" s="86" t="s">
        <v>80</v>
      </c>
      <c r="C293" s="28">
        <f>SUBTOTAL(9,C294:C300)</f>
        <v>51861</v>
      </c>
      <c r="D293" s="28">
        <f>SUBTOTAL(9,D294:D300)</f>
        <v>200000</v>
      </c>
      <c r="E293" s="28">
        <f>SUBTOTAL(9,E294:E300)</f>
        <v>0</v>
      </c>
      <c r="F293" s="29">
        <f>G293-D293</f>
        <v>-200000</v>
      </c>
      <c r="G293" s="28">
        <f>SUBTOTAL(9,G294:G300)</f>
        <v>0</v>
      </c>
      <c r="H293" s="98">
        <f>IF(C293&lt;&gt;0,E293/C293,"-")</f>
        <v>0</v>
      </c>
      <c r="I293" s="98">
        <f>IF(D293&lt;&gt;0,E293/D293,"-")</f>
        <v>0</v>
      </c>
      <c r="J293" s="2"/>
      <c r="K293"/>
    </row>
    <row r="294" spans="1:10" ht="30" customHeight="1" hidden="1">
      <c r="A294" s="99"/>
      <c r="B294" s="99"/>
      <c r="C294" s="64"/>
      <c r="D294" s="100"/>
      <c r="E294" s="100"/>
      <c r="F294" s="101"/>
      <c r="G294" s="64"/>
      <c r="H294" s="66"/>
      <c r="I294" s="66"/>
      <c r="J294" s="2"/>
    </row>
    <row r="295" spans="1:10" ht="17.25" customHeight="1">
      <c r="A295" s="63">
        <v>3231</v>
      </c>
      <c r="B295" s="99" t="s">
        <v>152</v>
      </c>
      <c r="C295" s="64">
        <v>3972</v>
      </c>
      <c r="D295" s="104">
        <v>0</v>
      </c>
      <c r="E295" s="104">
        <v>0</v>
      </c>
      <c r="F295" s="135">
        <v>0</v>
      </c>
      <c r="G295" s="64">
        <v>0</v>
      </c>
      <c r="H295" s="66">
        <v>0</v>
      </c>
      <c r="I295" s="66">
        <v>0</v>
      </c>
      <c r="J295" s="2"/>
    </row>
    <row r="296" spans="1:10" ht="15" customHeight="1">
      <c r="A296" s="99" t="s">
        <v>44</v>
      </c>
      <c r="B296" s="99" t="s">
        <v>135</v>
      </c>
      <c r="C296" s="64">
        <v>1639</v>
      </c>
      <c r="D296" s="64">
        <v>50000</v>
      </c>
      <c r="E296" s="64">
        <v>0</v>
      </c>
      <c r="F296" s="65">
        <f>G296-D296</f>
        <v>-50000</v>
      </c>
      <c r="G296" s="64">
        <v>0</v>
      </c>
      <c r="H296" s="66">
        <v>0</v>
      </c>
      <c r="I296" s="66">
        <v>0</v>
      </c>
      <c r="J296" s="2"/>
    </row>
    <row r="297" spans="1:10" ht="15" customHeight="1">
      <c r="A297" s="99" t="s">
        <v>45</v>
      </c>
      <c r="B297" s="99" t="s">
        <v>129</v>
      </c>
      <c r="C297" s="64">
        <v>0</v>
      </c>
      <c r="D297" s="64">
        <v>50000</v>
      </c>
      <c r="E297" s="64">
        <v>0</v>
      </c>
      <c r="F297" s="65">
        <f>G297-D297</f>
        <v>-50000</v>
      </c>
      <c r="G297" s="64">
        <v>0</v>
      </c>
      <c r="H297" s="66">
        <v>0</v>
      </c>
      <c r="I297" s="134">
        <v>0</v>
      </c>
      <c r="J297" s="2"/>
    </row>
    <row r="298" spans="1:10" ht="15" customHeight="1">
      <c r="A298" s="63">
        <v>3237</v>
      </c>
      <c r="B298" s="99" t="s">
        <v>153</v>
      </c>
      <c r="C298" s="64">
        <v>46250</v>
      </c>
      <c r="D298" s="64">
        <v>0</v>
      </c>
      <c r="E298" s="64">
        <v>0</v>
      </c>
      <c r="F298" s="65">
        <v>0</v>
      </c>
      <c r="G298" s="64">
        <v>0</v>
      </c>
      <c r="H298" s="66">
        <v>0</v>
      </c>
      <c r="I298" s="66">
        <v>0</v>
      </c>
      <c r="J298" s="2"/>
    </row>
    <row r="299" spans="1:10" ht="15" customHeight="1">
      <c r="A299" s="99" t="s">
        <v>50</v>
      </c>
      <c r="B299" s="99" t="s">
        <v>73</v>
      </c>
      <c r="C299" s="64">
        <v>0</v>
      </c>
      <c r="D299" s="64">
        <v>100000</v>
      </c>
      <c r="E299" s="64">
        <v>0</v>
      </c>
      <c r="F299" s="65">
        <f>G299-D299</f>
        <v>-100000</v>
      </c>
      <c r="G299" s="64">
        <v>0</v>
      </c>
      <c r="H299" s="66">
        <v>0</v>
      </c>
      <c r="I299" s="66">
        <v>0</v>
      </c>
      <c r="J299" s="2"/>
    </row>
    <row r="300" spans="1:10" ht="15" hidden="1">
      <c r="A300" s="99"/>
      <c r="B300" s="99"/>
      <c r="C300" s="64"/>
      <c r="D300" s="64"/>
      <c r="E300" s="64"/>
      <c r="F300" s="64"/>
      <c r="G300" s="64"/>
      <c r="H300" s="66"/>
      <c r="I300" s="66"/>
      <c r="J300" s="2"/>
    </row>
    <row r="301" spans="1:10" ht="15" hidden="1">
      <c r="A301" s="99"/>
      <c r="B301" s="99"/>
      <c r="C301" s="64"/>
      <c r="D301" s="64"/>
      <c r="E301" s="64"/>
      <c r="F301" s="64"/>
      <c r="G301" s="64"/>
      <c r="H301" s="66"/>
      <c r="I301" s="66"/>
      <c r="J301" s="2"/>
    </row>
    <row r="302" spans="1:10" ht="5.25" customHeight="1" hidden="1">
      <c r="A302" s="99"/>
      <c r="B302" s="99"/>
      <c r="C302" s="64"/>
      <c r="D302" s="64"/>
      <c r="E302" s="64"/>
      <c r="F302" s="64"/>
      <c r="G302" s="64"/>
      <c r="H302" s="66"/>
      <c r="I302" s="66"/>
      <c r="J302" s="2"/>
    </row>
    <row r="303" spans="1:10" ht="5.25" customHeight="1" hidden="1">
      <c r="A303" s="99"/>
      <c r="B303" s="99"/>
      <c r="C303" s="64"/>
      <c r="D303" s="64"/>
      <c r="E303" s="64"/>
      <c r="F303" s="64"/>
      <c r="G303" s="64"/>
      <c r="H303" s="66"/>
      <c r="I303" s="66"/>
      <c r="J303" s="2"/>
    </row>
    <row r="304" spans="1:10" ht="5.25" customHeight="1" hidden="1">
      <c r="A304" s="99"/>
      <c r="B304" s="99"/>
      <c r="C304" s="64"/>
      <c r="D304" s="64"/>
      <c r="E304" s="64"/>
      <c r="F304" s="64"/>
      <c r="G304" s="64"/>
      <c r="H304" s="66"/>
      <c r="I304" s="66"/>
      <c r="J304" s="2"/>
    </row>
    <row r="305" spans="1:10" ht="5.25" customHeight="1" hidden="1">
      <c r="A305" s="99"/>
      <c r="B305" s="99"/>
      <c r="C305" s="64"/>
      <c r="D305" s="64"/>
      <c r="E305" s="64"/>
      <c r="F305" s="64"/>
      <c r="G305" s="64"/>
      <c r="H305" s="66"/>
      <c r="I305" s="66"/>
      <c r="J305" s="2"/>
    </row>
    <row r="306" spans="1:10" ht="0.75" customHeight="1">
      <c r="A306" s="99"/>
      <c r="B306" s="99"/>
      <c r="C306" s="64"/>
      <c r="D306" s="64"/>
      <c r="E306" s="64"/>
      <c r="F306" s="64"/>
      <c r="G306" s="64"/>
      <c r="H306" s="66"/>
      <c r="I306" s="66"/>
      <c r="J306" s="2"/>
    </row>
    <row r="307" spans="1:10" ht="15.75" customHeight="1">
      <c r="A307" s="74">
        <v>329</v>
      </c>
      <c r="B307" s="103" t="s">
        <v>155</v>
      </c>
      <c r="C307" s="75">
        <f>C308</f>
        <v>153</v>
      </c>
      <c r="D307" s="75">
        <v>0</v>
      </c>
      <c r="E307" s="75">
        <v>0</v>
      </c>
      <c r="F307" s="75">
        <v>0</v>
      </c>
      <c r="G307" s="75">
        <v>0</v>
      </c>
      <c r="H307" s="127">
        <v>0</v>
      </c>
      <c r="I307" s="77">
        <v>0</v>
      </c>
      <c r="J307" s="2"/>
    </row>
    <row r="308" spans="1:10" ht="16.5" customHeight="1">
      <c r="A308" s="63">
        <v>3293</v>
      </c>
      <c r="B308" s="99" t="s">
        <v>154</v>
      </c>
      <c r="C308" s="99">
        <v>153</v>
      </c>
      <c r="D308" s="104">
        <v>0</v>
      </c>
      <c r="E308" s="104">
        <v>0</v>
      </c>
      <c r="F308" s="104">
        <v>0</v>
      </c>
      <c r="G308" s="104">
        <v>0</v>
      </c>
      <c r="H308" s="125">
        <v>0</v>
      </c>
      <c r="I308" s="99">
        <v>0</v>
      </c>
      <c r="J308" s="2"/>
    </row>
    <row r="309" spans="1:10" ht="16.5" customHeight="1">
      <c r="A309" s="74">
        <v>343</v>
      </c>
      <c r="B309" s="103" t="s">
        <v>156</v>
      </c>
      <c r="C309" s="103">
        <f>C310</f>
        <v>927</v>
      </c>
      <c r="D309" s="105">
        <v>0</v>
      </c>
      <c r="E309" s="105">
        <v>0</v>
      </c>
      <c r="F309" s="105">
        <v>0</v>
      </c>
      <c r="G309" s="105">
        <v>0</v>
      </c>
      <c r="H309" s="126">
        <v>0</v>
      </c>
      <c r="I309" s="106">
        <v>0</v>
      </c>
      <c r="J309" s="2"/>
    </row>
    <row r="310" spans="1:10" ht="16.5" customHeight="1">
      <c r="A310" s="63">
        <v>3431</v>
      </c>
      <c r="B310" s="99" t="s">
        <v>157</v>
      </c>
      <c r="C310" s="99">
        <v>927</v>
      </c>
      <c r="D310" s="104">
        <v>0</v>
      </c>
      <c r="E310" s="104">
        <v>0</v>
      </c>
      <c r="F310" s="104">
        <v>0</v>
      </c>
      <c r="G310" s="104">
        <v>0</v>
      </c>
      <c r="H310" s="125">
        <v>0</v>
      </c>
      <c r="I310" s="99">
        <v>0</v>
      </c>
      <c r="J310" s="2"/>
    </row>
    <row r="311" spans="1:11" s="10" customFormat="1" ht="18" customHeight="1">
      <c r="A311" s="89" t="s">
        <v>1</v>
      </c>
      <c r="B311" s="89" t="s">
        <v>113</v>
      </c>
      <c r="C311" s="47">
        <f>SUBTOTAL(9,C312:C332)</f>
        <v>209499</v>
      </c>
      <c r="D311" s="47">
        <f>SUBTOTAL(9,D312:D332)</f>
        <v>200000</v>
      </c>
      <c r="E311" s="47">
        <f>E334</f>
        <v>3683</v>
      </c>
      <c r="F311" s="47">
        <f>G311-D311</f>
        <v>243862</v>
      </c>
      <c r="G311" s="47">
        <f>G313</f>
        <v>443862</v>
      </c>
      <c r="H311" s="49">
        <f>IF(C311&lt;&gt;0,E311/C311,"-")</f>
        <v>0.017580036181556954</v>
      </c>
      <c r="I311" s="49">
        <f>IF(D311&lt;&gt;0,E311/D311,"-")</f>
        <v>0.018415</v>
      </c>
      <c r="J311" s="2"/>
      <c r="K311"/>
    </row>
    <row r="312" spans="1:11" s="6" customFormat="1" ht="30" customHeight="1" hidden="1">
      <c r="A312" s="90"/>
      <c r="B312" s="86"/>
      <c r="C312" s="28"/>
      <c r="D312" s="28"/>
      <c r="E312" s="28"/>
      <c r="F312" s="28"/>
      <c r="G312" s="87"/>
      <c r="H312" s="88"/>
      <c r="I312" s="88"/>
      <c r="J312" s="2"/>
      <c r="K312"/>
    </row>
    <row r="313" spans="1:11" s="10" customFormat="1" ht="18" customHeight="1">
      <c r="A313" s="91" t="s">
        <v>7</v>
      </c>
      <c r="B313" s="91" t="s">
        <v>119</v>
      </c>
      <c r="C313" s="54">
        <f>SUBTOTAL(9,C314:C331)</f>
        <v>209499</v>
      </c>
      <c r="D313" s="54">
        <f>SUBTOTAL(9,D314:D331)</f>
        <v>200000</v>
      </c>
      <c r="E313" s="54">
        <f>E311</f>
        <v>3683</v>
      </c>
      <c r="F313" s="54">
        <f>G313-D313</f>
        <v>243862</v>
      </c>
      <c r="G313" s="54">
        <f>G315+G334</f>
        <v>443862</v>
      </c>
      <c r="H313" s="56">
        <f>IF(C313&lt;&gt;0,E313/C313,"-")</f>
        <v>0.017580036181556954</v>
      </c>
      <c r="I313" s="56">
        <f>IF(D313&lt;&gt;0,E313/D313,"-")</f>
        <v>0.018415</v>
      </c>
      <c r="J313" s="2"/>
      <c r="K313"/>
    </row>
    <row r="314" spans="1:11" s="6" customFormat="1" ht="30" customHeight="1" hidden="1">
      <c r="A314" s="90"/>
      <c r="B314" s="90"/>
      <c r="C314" s="87"/>
      <c r="D314" s="28"/>
      <c r="E314" s="28"/>
      <c r="F314" s="28"/>
      <c r="G314" s="87"/>
      <c r="H314" s="88"/>
      <c r="I314" s="88"/>
      <c r="J314" s="2"/>
      <c r="K314"/>
    </row>
    <row r="315" spans="1:11" s="6" customFormat="1" ht="18" customHeight="1">
      <c r="A315" s="92" t="s">
        <v>22</v>
      </c>
      <c r="B315" s="92" t="s">
        <v>112</v>
      </c>
      <c r="C315" s="25">
        <f>SUBTOTAL(9,C316:C330)</f>
        <v>209499</v>
      </c>
      <c r="D315" s="25">
        <f>SUBTOTAL(9,D316:D330)</f>
        <v>200000</v>
      </c>
      <c r="E315" s="25">
        <f>SUBTOTAL(9,E316:E330)</f>
        <v>0</v>
      </c>
      <c r="F315" s="25">
        <f>G315-D315</f>
        <v>23862</v>
      </c>
      <c r="G315" s="25">
        <f>SUBTOTAL(9,G316:G330)</f>
        <v>223862</v>
      </c>
      <c r="H315" s="27">
        <f>IF(C315&lt;&gt;0,E315/C315,"-")</f>
        <v>0</v>
      </c>
      <c r="I315" s="27">
        <f>IF(D315&lt;&gt;0,E315/D315,"-")</f>
        <v>0</v>
      </c>
      <c r="J315" s="2"/>
      <c r="K315"/>
    </row>
    <row r="316" spans="1:11" s="6" customFormat="1" ht="30" customHeight="1" hidden="1">
      <c r="A316" s="90"/>
      <c r="B316" s="90"/>
      <c r="C316" s="87"/>
      <c r="D316" s="28"/>
      <c r="E316" s="28"/>
      <c r="F316" s="28"/>
      <c r="G316" s="87"/>
      <c r="H316" s="88"/>
      <c r="I316" s="88"/>
      <c r="J316" s="2"/>
      <c r="K316"/>
    </row>
    <row r="317" spans="1:11" s="6" customFormat="1" ht="409.5" customHeight="1" hidden="1">
      <c r="A317" s="93" t="s">
        <v>22</v>
      </c>
      <c r="B317" s="93" t="s">
        <v>112</v>
      </c>
      <c r="C317" s="59">
        <f>SUBTOTAL(9,C318:C329)</f>
        <v>209499</v>
      </c>
      <c r="D317" s="59">
        <f>SUBTOTAL(9,D318:D329)</f>
        <v>200000</v>
      </c>
      <c r="E317" s="59">
        <f>SUBTOTAL(9,E318:E329)</f>
        <v>0</v>
      </c>
      <c r="F317" s="59">
        <f>G317-D317</f>
        <v>23862</v>
      </c>
      <c r="G317" s="59">
        <f>SUBTOTAL(9,G318:G329)</f>
        <v>223862</v>
      </c>
      <c r="H317" s="61">
        <f>IF(C317&lt;&gt;0,E317/C317,"-")</f>
        <v>0</v>
      </c>
      <c r="I317" s="61">
        <f>IF(D317&lt;&gt;0,E317/D317,"-")</f>
        <v>0</v>
      </c>
      <c r="J317" s="2"/>
      <c r="K317"/>
    </row>
    <row r="318" spans="1:11" s="6" customFormat="1" ht="30" customHeight="1" hidden="1">
      <c r="A318" s="90"/>
      <c r="B318" s="90"/>
      <c r="C318" s="87"/>
      <c r="D318" s="28"/>
      <c r="E318" s="28"/>
      <c r="F318" s="28"/>
      <c r="G318" s="87"/>
      <c r="H318" s="88"/>
      <c r="I318" s="88"/>
      <c r="J318" s="2"/>
      <c r="K318"/>
    </row>
    <row r="319" spans="1:11" s="6" customFormat="1" ht="409.5" customHeight="1" hidden="1">
      <c r="A319" s="30" t="s">
        <v>22</v>
      </c>
      <c r="B319" s="30" t="s">
        <v>112</v>
      </c>
      <c r="C319" s="31">
        <f>SUBTOTAL(9,C320:C328)</f>
        <v>209499</v>
      </c>
      <c r="D319" s="31">
        <f>SUBTOTAL(9,D320:D328)</f>
        <v>200000</v>
      </c>
      <c r="E319" s="31">
        <f>SUBTOTAL(9,E320:E328)</f>
        <v>0</v>
      </c>
      <c r="F319" s="31">
        <f>G319-D319</f>
        <v>23862</v>
      </c>
      <c r="G319" s="31">
        <f>SUBTOTAL(9,G320:G328)</f>
        <v>223862</v>
      </c>
      <c r="H319" s="33">
        <f>IF(C319&lt;&gt;0,E319/C319,"-")</f>
        <v>0</v>
      </c>
      <c r="I319" s="33">
        <f>IF(D319&lt;&gt;0,E319/D319,"-")</f>
        <v>0</v>
      </c>
      <c r="J319" s="2"/>
      <c r="K319"/>
    </row>
    <row r="320" spans="1:11" s="6" customFormat="1" ht="30" customHeight="1" hidden="1">
      <c r="A320" s="90"/>
      <c r="B320" s="90"/>
      <c r="C320" s="87"/>
      <c r="D320" s="28"/>
      <c r="E320" s="28"/>
      <c r="F320" s="28"/>
      <c r="G320" s="87"/>
      <c r="H320" s="88"/>
      <c r="I320" s="88"/>
      <c r="J320" s="2"/>
      <c r="K320"/>
    </row>
    <row r="321" spans="1:11" s="6" customFormat="1" ht="409.5" customHeight="1" hidden="1">
      <c r="A321" s="94" t="s">
        <v>22</v>
      </c>
      <c r="B321" s="94" t="s">
        <v>112</v>
      </c>
      <c r="C321" s="95">
        <f>SUBTOTAL(9,C322:C327)</f>
        <v>209499</v>
      </c>
      <c r="D321" s="95">
        <f>SUBTOTAL(9,D322:D327)</f>
        <v>200000</v>
      </c>
      <c r="E321" s="95">
        <f>SUBTOTAL(9,E322:E327)</f>
        <v>0</v>
      </c>
      <c r="F321" s="95">
        <f>G321-D321</f>
        <v>23862</v>
      </c>
      <c r="G321" s="95">
        <f>SUBTOTAL(9,G322:G327)</f>
        <v>223862</v>
      </c>
      <c r="H321" s="97">
        <f>IF(C321&lt;&gt;0,E321/C321,"-")</f>
        <v>0</v>
      </c>
      <c r="I321" s="97">
        <f>IF(D321&lt;&gt;0,E321/D321,"-")</f>
        <v>0</v>
      </c>
      <c r="J321" s="2"/>
      <c r="K321"/>
    </row>
    <row r="322" spans="1:11" s="6" customFormat="1" ht="22.5" customHeight="1" hidden="1">
      <c r="A322" s="90"/>
      <c r="B322" s="90"/>
      <c r="C322" s="87"/>
      <c r="D322" s="28"/>
      <c r="E322" s="28"/>
      <c r="F322" s="28"/>
      <c r="G322" s="28"/>
      <c r="H322" s="98"/>
      <c r="I322" s="98"/>
      <c r="J322" s="2"/>
      <c r="K322"/>
    </row>
    <row r="323" spans="1:11" s="6" customFormat="1" ht="409.5" customHeight="1" hidden="1">
      <c r="A323" s="86" t="s">
        <v>22</v>
      </c>
      <c r="B323" s="86" t="s">
        <v>112</v>
      </c>
      <c r="C323" s="28">
        <f>SUBTOTAL(9,C324:C326)</f>
        <v>209499</v>
      </c>
      <c r="D323" s="28">
        <f>SUBTOTAL(9,D324:D326)</f>
        <v>200000</v>
      </c>
      <c r="E323" s="28">
        <f>SUBTOTAL(9,E324:E326)</f>
        <v>0</v>
      </c>
      <c r="F323" s="28">
        <f>G323-D323</f>
        <v>23862</v>
      </c>
      <c r="G323" s="28">
        <f>SUBTOTAL(9,G324:G326)</f>
        <v>223862</v>
      </c>
      <c r="H323" s="98">
        <f>IF(C323&lt;&gt;0,E323/C323,"-")</f>
        <v>0</v>
      </c>
      <c r="I323" s="98">
        <f>IF(D323&lt;&gt;0,E323/D323,"-")</f>
        <v>0</v>
      </c>
      <c r="J323" s="2"/>
      <c r="K323"/>
    </row>
    <row r="324" spans="1:10" ht="30" customHeight="1" hidden="1">
      <c r="A324" s="99"/>
      <c r="B324" s="99"/>
      <c r="C324" s="64"/>
      <c r="D324" s="100"/>
      <c r="E324" s="100"/>
      <c r="F324" s="100"/>
      <c r="G324" s="64"/>
      <c r="H324" s="66"/>
      <c r="I324" s="66"/>
      <c r="J324" s="2"/>
    </row>
    <row r="325" spans="1:10" ht="15" customHeight="1">
      <c r="A325" s="99" t="s">
        <v>58</v>
      </c>
      <c r="B325" s="99" t="s">
        <v>122</v>
      </c>
      <c r="C325" s="64">
        <v>209499</v>
      </c>
      <c r="D325" s="64">
        <v>200000</v>
      </c>
      <c r="E325" s="64">
        <v>0</v>
      </c>
      <c r="F325" s="64">
        <f>G325-D325</f>
        <v>23862</v>
      </c>
      <c r="G325" s="64">
        <v>223862</v>
      </c>
      <c r="H325" s="66">
        <f>IF(C325&lt;&gt;0,0/C325,"-")</f>
        <v>0</v>
      </c>
      <c r="I325" s="66">
        <f>IF(D325&lt;&gt;0,E325/D325,"-")</f>
        <v>0</v>
      </c>
      <c r="J325" s="2"/>
    </row>
    <row r="326" spans="1:10" ht="15" hidden="1">
      <c r="A326" s="99"/>
      <c r="B326" s="99"/>
      <c r="C326" s="64"/>
      <c r="D326" s="64"/>
      <c r="E326" s="64"/>
      <c r="F326" s="64"/>
      <c r="G326" s="64"/>
      <c r="H326" s="66"/>
      <c r="I326" s="66"/>
      <c r="J326" s="2"/>
    </row>
    <row r="327" spans="1:10" ht="15" hidden="1">
      <c r="A327" s="99"/>
      <c r="B327" s="99"/>
      <c r="C327" s="64"/>
      <c r="D327" s="64"/>
      <c r="E327" s="64"/>
      <c r="F327" s="64"/>
      <c r="G327" s="64"/>
      <c r="H327" s="66"/>
      <c r="I327" s="66"/>
      <c r="J327" s="2"/>
    </row>
    <row r="328" spans="1:10" ht="19.5" customHeight="1" hidden="1">
      <c r="A328" s="99"/>
      <c r="B328" s="99"/>
      <c r="C328" s="64"/>
      <c r="D328" s="64"/>
      <c r="E328" s="64"/>
      <c r="F328" s="64"/>
      <c r="G328" s="64"/>
      <c r="H328" s="66"/>
      <c r="I328" s="66"/>
      <c r="J328" s="2"/>
    </row>
    <row r="329" spans="1:10" ht="19.5" customHeight="1" hidden="1">
      <c r="A329" s="99"/>
      <c r="B329" s="99"/>
      <c r="C329" s="64"/>
      <c r="D329" s="64"/>
      <c r="E329" s="64"/>
      <c r="F329" s="64"/>
      <c r="G329" s="64"/>
      <c r="H329" s="66"/>
      <c r="I329" s="66"/>
      <c r="J329" s="2"/>
    </row>
    <row r="330" spans="1:10" ht="19.5" customHeight="1" hidden="1">
      <c r="A330" s="99"/>
      <c r="B330" s="99"/>
      <c r="C330" s="64"/>
      <c r="D330" s="64"/>
      <c r="E330" s="64"/>
      <c r="F330" s="64"/>
      <c r="G330" s="64"/>
      <c r="H330" s="66"/>
      <c r="I330" s="66"/>
      <c r="J330" s="2"/>
    </row>
    <row r="331" spans="1:10" ht="19.5" customHeight="1" hidden="1">
      <c r="A331" s="99"/>
      <c r="B331" s="99"/>
      <c r="C331" s="64"/>
      <c r="D331" s="64"/>
      <c r="E331" s="64"/>
      <c r="F331" s="64"/>
      <c r="G331" s="64"/>
      <c r="H331" s="66"/>
      <c r="I331" s="66"/>
      <c r="J331" s="2"/>
    </row>
    <row r="332" spans="1:10" ht="19.5" customHeight="1" hidden="1">
      <c r="A332" s="99"/>
      <c r="B332" s="99"/>
      <c r="C332" s="64"/>
      <c r="D332" s="64"/>
      <c r="E332" s="64"/>
      <c r="F332" s="64"/>
      <c r="G332" s="64"/>
      <c r="H332" s="66"/>
      <c r="I332" s="66"/>
      <c r="J332" s="2"/>
    </row>
    <row r="333" spans="1:10" ht="15" hidden="1">
      <c r="A333" s="99"/>
      <c r="B333" s="99"/>
      <c r="C333" s="64"/>
      <c r="D333" s="64"/>
      <c r="E333" s="64"/>
      <c r="F333" s="64"/>
      <c r="G333" s="64"/>
      <c r="H333" s="66"/>
      <c r="I333" s="66"/>
      <c r="J333" s="2"/>
    </row>
    <row r="334" spans="1:10" ht="16.5" customHeight="1">
      <c r="A334" s="74">
        <v>422</v>
      </c>
      <c r="B334" s="106"/>
      <c r="C334" s="75">
        <v>0</v>
      </c>
      <c r="D334" s="75">
        <v>0</v>
      </c>
      <c r="E334" s="75">
        <f>E335</f>
        <v>3683</v>
      </c>
      <c r="F334" s="75">
        <v>0</v>
      </c>
      <c r="G334" s="75">
        <f>G335</f>
        <v>220000</v>
      </c>
      <c r="H334" s="77">
        <v>0</v>
      </c>
      <c r="I334" s="77">
        <v>0</v>
      </c>
      <c r="J334" s="2"/>
    </row>
    <row r="335" spans="1:10" ht="15">
      <c r="A335" s="63">
        <v>4223</v>
      </c>
      <c r="B335" s="99" t="s">
        <v>173</v>
      </c>
      <c r="C335" s="64">
        <v>0</v>
      </c>
      <c r="D335" s="64">
        <v>0</v>
      </c>
      <c r="E335" s="64">
        <v>3683</v>
      </c>
      <c r="F335" s="64">
        <v>0</v>
      </c>
      <c r="G335" s="64">
        <v>220000</v>
      </c>
      <c r="H335" s="66">
        <v>0</v>
      </c>
      <c r="I335" s="66">
        <v>0</v>
      </c>
      <c r="J335" s="2"/>
    </row>
    <row r="336" spans="1:11" s="10" customFormat="1" ht="18" customHeight="1">
      <c r="A336" s="122" t="s">
        <v>8</v>
      </c>
      <c r="B336" s="122" t="s">
        <v>105</v>
      </c>
      <c r="C336" s="120">
        <f>C338+C502</f>
        <v>1719049</v>
      </c>
      <c r="D336" s="120">
        <f>SUBTOTAL(9,D337:D575)</f>
        <v>1700000</v>
      </c>
      <c r="E336" s="120">
        <f>E338+E502</f>
        <v>1360472</v>
      </c>
      <c r="F336" s="120">
        <f>G336-D336</f>
        <v>-126755</v>
      </c>
      <c r="G336" s="120">
        <f>G338+G502</f>
        <v>1573245</v>
      </c>
      <c r="H336" s="121">
        <f>IF(C336&lt;&gt;0,E336/C336,"-")</f>
        <v>0.7914096689506814</v>
      </c>
      <c r="I336" s="121">
        <f>IF(D336&lt;&gt;0,E336/D336,"-")</f>
        <v>0.8002776470588235</v>
      </c>
      <c r="J336" s="2"/>
      <c r="K336"/>
    </row>
    <row r="337" spans="1:11" s="6" customFormat="1" ht="30" customHeight="1" hidden="1">
      <c r="A337" s="86"/>
      <c r="B337" s="86"/>
      <c r="C337" s="28"/>
      <c r="D337" s="28"/>
      <c r="E337" s="28"/>
      <c r="F337" s="28"/>
      <c r="G337" s="87"/>
      <c r="H337" s="88"/>
      <c r="I337" s="88"/>
      <c r="J337" s="2"/>
      <c r="K337"/>
    </row>
    <row r="338" spans="1:11" s="10" customFormat="1" ht="18" customHeight="1">
      <c r="A338" s="89" t="s">
        <v>0</v>
      </c>
      <c r="B338" s="89" t="s">
        <v>83</v>
      </c>
      <c r="C338" s="47">
        <f>C342+C359+C375+C394+C412+C432+C456+C458+C481+C500</f>
        <v>720586</v>
      </c>
      <c r="D338" s="47">
        <f>SUBTOTAL(9,D339:D498)</f>
        <v>993500</v>
      </c>
      <c r="E338" s="47">
        <f>E340+E392+E479</f>
        <v>668421</v>
      </c>
      <c r="F338" s="47">
        <f>G338-D338</f>
        <v>-91075</v>
      </c>
      <c r="G338" s="47">
        <f>G340+G392+G479+G499</f>
        <v>902425</v>
      </c>
      <c r="H338" s="49">
        <f>IF(C338&lt;&gt;0,E338/C338,"-")</f>
        <v>0.9276075305376458</v>
      </c>
      <c r="I338" s="49">
        <f>IF(D338&lt;&gt;0,E338/D338,"-")</f>
        <v>0.6727941620533467</v>
      </c>
      <c r="J338" s="2"/>
      <c r="K338"/>
    </row>
    <row r="339" spans="1:11" s="6" customFormat="1" ht="30" customHeight="1" hidden="1">
      <c r="A339" s="90"/>
      <c r="B339" s="86"/>
      <c r="C339" s="28"/>
      <c r="D339" s="28"/>
      <c r="E339" s="28"/>
      <c r="F339" s="28"/>
      <c r="G339" s="87"/>
      <c r="H339" s="88"/>
      <c r="I339" s="88"/>
      <c r="J339" s="2"/>
      <c r="K339"/>
    </row>
    <row r="340" spans="1:11" s="10" customFormat="1" ht="18" customHeight="1">
      <c r="A340" s="91" t="s">
        <v>4</v>
      </c>
      <c r="B340" s="91" t="s">
        <v>88</v>
      </c>
      <c r="C340" s="54">
        <f>SUBTOTAL(9,C341:C391)</f>
        <v>377556</v>
      </c>
      <c r="D340" s="54">
        <f>SUBTOTAL(9,D341:D391)</f>
        <v>402700</v>
      </c>
      <c r="E340" s="54">
        <f>SUBTOTAL(9,E341:E391)</f>
        <v>234868</v>
      </c>
      <c r="F340" s="54">
        <f>G340-D340</f>
        <v>-119200</v>
      </c>
      <c r="G340" s="54">
        <f>SUBTOTAL(9,G341:G391)</f>
        <v>283500</v>
      </c>
      <c r="H340" s="56">
        <f>IF(C340&lt;&gt;0,E340/C340,"-")</f>
        <v>0.6220746061511405</v>
      </c>
      <c r="I340" s="56">
        <f>IF(D340&lt;&gt;0,E340/D340,"-")</f>
        <v>0.5832331760615843</v>
      </c>
      <c r="J340" s="2"/>
      <c r="K340"/>
    </row>
    <row r="341" spans="1:11" s="6" customFormat="1" ht="30" customHeight="1" hidden="1">
      <c r="A341" s="90"/>
      <c r="B341" s="90"/>
      <c r="C341" s="87"/>
      <c r="D341" s="28"/>
      <c r="E341" s="28"/>
      <c r="F341" s="28"/>
      <c r="G341" s="87"/>
      <c r="H341" s="88"/>
      <c r="I341" s="88"/>
      <c r="J341" s="2"/>
      <c r="K341"/>
    </row>
    <row r="342" spans="1:11" s="6" customFormat="1" ht="18" customHeight="1">
      <c r="A342" s="92" t="s">
        <v>14</v>
      </c>
      <c r="B342" s="92" t="s">
        <v>90</v>
      </c>
      <c r="C342" s="25">
        <f>SUBTOTAL(9,C343:C358)</f>
        <v>227547</v>
      </c>
      <c r="D342" s="25">
        <f>SUBTOTAL(9,D343:D358)</f>
        <v>204500</v>
      </c>
      <c r="E342" s="25">
        <f>SUBTOTAL(9,E343:E358)</f>
        <v>93211</v>
      </c>
      <c r="F342" s="25">
        <f>G342-D342</f>
        <v>-106000</v>
      </c>
      <c r="G342" s="25">
        <f>SUBTOTAL(9,G343:G358)</f>
        <v>98500</v>
      </c>
      <c r="H342" s="27">
        <f>IF(C342&lt;&gt;0,E342/C342,"-")</f>
        <v>0.40963405362408645</v>
      </c>
      <c r="I342" s="27">
        <f>IF(D342&lt;&gt;0,E342/D342,"-")</f>
        <v>0.455799511002445</v>
      </c>
      <c r="J342" s="2"/>
      <c r="K342"/>
    </row>
    <row r="343" spans="1:11" s="6" customFormat="1" ht="30" customHeight="1" hidden="1">
      <c r="A343" s="90"/>
      <c r="B343" s="90"/>
      <c r="C343" s="87"/>
      <c r="D343" s="28"/>
      <c r="E343" s="28"/>
      <c r="F343" s="28"/>
      <c r="G343" s="87"/>
      <c r="H343" s="88"/>
      <c r="I343" s="88"/>
      <c r="J343" s="2"/>
      <c r="K343"/>
    </row>
    <row r="344" spans="1:11" s="6" customFormat="1" ht="409.5" customHeight="1" hidden="1">
      <c r="A344" s="93" t="s">
        <v>14</v>
      </c>
      <c r="B344" s="93" t="s">
        <v>90</v>
      </c>
      <c r="C344" s="59">
        <f>SUBTOTAL(9,C345:C357)</f>
        <v>227547</v>
      </c>
      <c r="D344" s="59">
        <f>SUBTOTAL(9,D345:D357)</f>
        <v>204500</v>
      </c>
      <c r="E344" s="59">
        <f>SUBTOTAL(9,E345:E357)</f>
        <v>93211</v>
      </c>
      <c r="F344" s="59">
        <f>G344-D344</f>
        <v>-106000</v>
      </c>
      <c r="G344" s="59">
        <f>SUBTOTAL(9,G345:G357)</f>
        <v>98500</v>
      </c>
      <c r="H344" s="61">
        <f>IF(C344&lt;&gt;0,E344/C344,"-")</f>
        <v>0.40963405362408645</v>
      </c>
      <c r="I344" s="61">
        <f>IF(D344&lt;&gt;0,E344/D344,"-")</f>
        <v>0.455799511002445</v>
      </c>
      <c r="J344" s="2"/>
      <c r="K344"/>
    </row>
    <row r="345" spans="1:11" s="6" customFormat="1" ht="30" customHeight="1" hidden="1">
      <c r="A345" s="90"/>
      <c r="B345" s="90"/>
      <c r="C345" s="87"/>
      <c r="D345" s="28"/>
      <c r="E345" s="28"/>
      <c r="F345" s="28"/>
      <c r="G345" s="87"/>
      <c r="H345" s="88"/>
      <c r="I345" s="88"/>
      <c r="J345" s="2"/>
      <c r="K345"/>
    </row>
    <row r="346" spans="1:11" s="6" customFormat="1" ht="409.5" customHeight="1" hidden="1">
      <c r="A346" s="30" t="s">
        <v>14</v>
      </c>
      <c r="B346" s="30" t="s">
        <v>90</v>
      </c>
      <c r="C346" s="31">
        <f>SUBTOTAL(9,C347:C356)</f>
        <v>227547</v>
      </c>
      <c r="D346" s="31">
        <f>SUBTOTAL(9,D347:D356)</f>
        <v>204500</v>
      </c>
      <c r="E346" s="31">
        <f>SUBTOTAL(9,E347:E356)</f>
        <v>93211</v>
      </c>
      <c r="F346" s="31">
        <f>G346-D346</f>
        <v>-106000</v>
      </c>
      <c r="G346" s="31">
        <f>SUBTOTAL(9,G347:G356)</f>
        <v>98500</v>
      </c>
      <c r="H346" s="33">
        <f>IF(C346&lt;&gt;0,E346/C346,"-")</f>
        <v>0.40963405362408645</v>
      </c>
      <c r="I346" s="33">
        <f>IF(D346&lt;&gt;0,E346/D346,"-")</f>
        <v>0.455799511002445</v>
      </c>
      <c r="J346" s="2"/>
      <c r="K346"/>
    </row>
    <row r="347" spans="1:11" s="6" customFormat="1" ht="30" customHeight="1" hidden="1">
      <c r="A347" s="90"/>
      <c r="B347" s="90"/>
      <c r="C347" s="87"/>
      <c r="D347" s="28"/>
      <c r="E347" s="28"/>
      <c r="F347" s="28"/>
      <c r="G347" s="87"/>
      <c r="H347" s="88"/>
      <c r="I347" s="88"/>
      <c r="J347" s="2"/>
      <c r="K347"/>
    </row>
    <row r="348" spans="1:11" s="6" customFormat="1" ht="409.5" customHeight="1" hidden="1">
      <c r="A348" s="94" t="s">
        <v>14</v>
      </c>
      <c r="B348" s="94" t="s">
        <v>90</v>
      </c>
      <c r="C348" s="95">
        <f>SUBTOTAL(9,C349:C355)</f>
        <v>227547</v>
      </c>
      <c r="D348" s="95">
        <f>SUBTOTAL(9,D349:D355)</f>
        <v>204500</v>
      </c>
      <c r="E348" s="95">
        <f>SUBTOTAL(9,E349:E355)</f>
        <v>93211</v>
      </c>
      <c r="F348" s="95">
        <f>G348-D348</f>
        <v>-106000</v>
      </c>
      <c r="G348" s="95">
        <f>SUBTOTAL(9,G349:G355)</f>
        <v>98500</v>
      </c>
      <c r="H348" s="97">
        <f>IF(C348&lt;&gt;0,E348/C348,"-")</f>
        <v>0.40963405362408645</v>
      </c>
      <c r="I348" s="97">
        <f>IF(D348&lt;&gt;0,E348/D348,"-")</f>
        <v>0.455799511002445</v>
      </c>
      <c r="J348" s="2"/>
      <c r="K348"/>
    </row>
    <row r="349" spans="1:11" s="6" customFormat="1" ht="22.5" customHeight="1" hidden="1">
      <c r="A349" s="90"/>
      <c r="B349" s="90"/>
      <c r="C349" s="87"/>
      <c r="D349" s="28"/>
      <c r="E349" s="28"/>
      <c r="F349" s="28"/>
      <c r="G349" s="28"/>
      <c r="H349" s="98"/>
      <c r="I349" s="98"/>
      <c r="J349" s="2"/>
      <c r="K349"/>
    </row>
    <row r="350" spans="1:11" s="6" customFormat="1" ht="409.5" customHeight="1" hidden="1">
      <c r="A350" s="86" t="s">
        <v>14</v>
      </c>
      <c r="B350" s="86" t="s">
        <v>90</v>
      </c>
      <c r="C350" s="28">
        <f>SUBTOTAL(9,C351:C354)</f>
        <v>227547</v>
      </c>
      <c r="D350" s="28">
        <f>SUBTOTAL(9,D351:D354)</f>
        <v>204500</v>
      </c>
      <c r="E350" s="28">
        <f>SUBTOTAL(9,E351:E354)</f>
        <v>93211</v>
      </c>
      <c r="F350" s="28">
        <f>G350-D350</f>
        <v>-106000</v>
      </c>
      <c r="G350" s="28">
        <f>SUBTOTAL(9,G351:G354)</f>
        <v>98500</v>
      </c>
      <c r="H350" s="98">
        <f>IF(C350&lt;&gt;0,E350/C350,"-")</f>
        <v>0.40963405362408645</v>
      </c>
      <c r="I350" s="98">
        <f>IF(D350&lt;&gt;0,E350/D350,"-")</f>
        <v>0.455799511002445</v>
      </c>
      <c r="J350" s="2"/>
      <c r="K350"/>
    </row>
    <row r="351" spans="1:10" ht="30" customHeight="1" hidden="1">
      <c r="A351" s="99"/>
      <c r="B351" s="99"/>
      <c r="C351" s="64"/>
      <c r="D351" s="100"/>
      <c r="E351" s="100"/>
      <c r="F351" s="100"/>
      <c r="G351" s="64"/>
      <c r="H351" s="66"/>
      <c r="I351" s="66"/>
      <c r="J351" s="2"/>
    </row>
    <row r="352" spans="1:10" ht="15" customHeight="1">
      <c r="A352" s="99" t="s">
        <v>30</v>
      </c>
      <c r="B352" s="99" t="s">
        <v>114</v>
      </c>
      <c r="C352" s="64">
        <v>191678</v>
      </c>
      <c r="D352" s="64">
        <v>167000</v>
      </c>
      <c r="E352" s="64">
        <v>60817</v>
      </c>
      <c r="F352" s="64">
        <f>G352-D352</f>
        <v>-106000</v>
      </c>
      <c r="G352" s="64">
        <v>61000</v>
      </c>
      <c r="H352" s="66">
        <f>IF(C352&lt;&gt;0,0/C352,"-")</f>
        <v>0</v>
      </c>
      <c r="I352" s="66">
        <f>IF(D352&lt;&gt;0,E352/D352,"-")</f>
        <v>0.36417365269461077</v>
      </c>
      <c r="J352" s="2"/>
    </row>
    <row r="353" spans="1:10" ht="15" customHeight="1">
      <c r="A353" s="99" t="s">
        <v>31</v>
      </c>
      <c r="B353" s="99" t="s">
        <v>96</v>
      </c>
      <c r="C353" s="64">
        <v>35869</v>
      </c>
      <c r="D353" s="64">
        <v>37500</v>
      </c>
      <c r="E353" s="64">
        <v>32394</v>
      </c>
      <c r="F353" s="64">
        <f>G353-D353</f>
        <v>0</v>
      </c>
      <c r="G353" s="64">
        <v>37500</v>
      </c>
      <c r="H353" s="66">
        <f>IF(C353&lt;&gt;0,0/C353,"-")</f>
        <v>0</v>
      </c>
      <c r="I353" s="66">
        <f>IF(D353&lt;&gt;0,E353/D353,"-")</f>
        <v>0.86384</v>
      </c>
      <c r="J353" s="2"/>
    </row>
    <row r="354" spans="1:10" ht="15" hidden="1">
      <c r="A354" s="99"/>
      <c r="B354" s="99"/>
      <c r="C354" s="64"/>
      <c r="D354" s="64"/>
      <c r="E354" s="64"/>
      <c r="F354" s="64"/>
      <c r="G354" s="64"/>
      <c r="H354" s="66"/>
      <c r="I354" s="66"/>
      <c r="J354" s="2"/>
    </row>
    <row r="355" spans="1:10" ht="15" hidden="1">
      <c r="A355" s="99"/>
      <c r="B355" s="99"/>
      <c r="C355" s="64"/>
      <c r="D355" s="64"/>
      <c r="E355" s="64"/>
      <c r="F355" s="64"/>
      <c r="G355" s="64"/>
      <c r="H355" s="66"/>
      <c r="I355" s="66"/>
      <c r="J355" s="2"/>
    </row>
    <row r="356" spans="1:10" ht="19.5" customHeight="1" hidden="1">
      <c r="A356" s="99"/>
      <c r="B356" s="99"/>
      <c r="C356" s="64"/>
      <c r="D356" s="64"/>
      <c r="E356" s="64"/>
      <c r="F356" s="64"/>
      <c r="G356" s="64"/>
      <c r="H356" s="66"/>
      <c r="I356" s="66"/>
      <c r="J356" s="2"/>
    </row>
    <row r="357" spans="1:10" ht="19.5" customHeight="1" hidden="1">
      <c r="A357" s="99"/>
      <c r="B357" s="99"/>
      <c r="C357" s="64"/>
      <c r="D357" s="64"/>
      <c r="E357" s="64"/>
      <c r="F357" s="64"/>
      <c r="G357" s="64"/>
      <c r="H357" s="66"/>
      <c r="I357" s="66"/>
      <c r="J357" s="2"/>
    </row>
    <row r="358" spans="1:10" ht="19.5" customHeight="1" hidden="1">
      <c r="A358" s="99"/>
      <c r="B358" s="99"/>
      <c r="C358" s="64"/>
      <c r="D358" s="64"/>
      <c r="E358" s="64"/>
      <c r="F358" s="64"/>
      <c r="G358" s="64"/>
      <c r="H358" s="66"/>
      <c r="I358" s="66"/>
      <c r="J358" s="2"/>
    </row>
    <row r="359" spans="1:11" s="6" customFormat="1" ht="18" customHeight="1">
      <c r="A359" s="92" t="s">
        <v>15</v>
      </c>
      <c r="B359" s="92" t="s">
        <v>94</v>
      </c>
      <c r="C359" s="25">
        <f>SUBTOTAL(9,C360:C374)</f>
        <v>112591</v>
      </c>
      <c r="D359" s="25">
        <f>SUBTOTAL(9,D360:D374)</f>
        <v>140000</v>
      </c>
      <c r="E359" s="25">
        <f>SUBTOTAL(9,E360:E374)</f>
        <v>126277</v>
      </c>
      <c r="F359" s="25">
        <f>G359-D359</f>
        <v>20000</v>
      </c>
      <c r="G359" s="25">
        <f>SUBTOTAL(9,G360:G374)</f>
        <v>160000</v>
      </c>
      <c r="H359" s="27">
        <f>IF(C359&lt;&gt;0,E359/C359,"-")</f>
        <v>1.121555008837296</v>
      </c>
      <c r="I359" s="27">
        <f>IF(D359&lt;&gt;0,E359/D359,"-")</f>
        <v>0.9019785714285714</v>
      </c>
      <c r="J359" s="2"/>
      <c r="K359"/>
    </row>
    <row r="360" spans="1:11" s="6" customFormat="1" ht="30" customHeight="1" hidden="1">
      <c r="A360" s="90"/>
      <c r="B360" s="90"/>
      <c r="C360" s="87"/>
      <c r="D360" s="28"/>
      <c r="E360" s="28"/>
      <c r="F360" s="28"/>
      <c r="G360" s="87"/>
      <c r="H360" s="88"/>
      <c r="I360" s="88"/>
      <c r="J360" s="2"/>
      <c r="K360"/>
    </row>
    <row r="361" spans="1:11" s="6" customFormat="1" ht="409.5" customHeight="1" hidden="1">
      <c r="A361" s="93" t="s">
        <v>15</v>
      </c>
      <c r="B361" s="93" t="s">
        <v>94</v>
      </c>
      <c r="C361" s="59">
        <f>SUBTOTAL(9,C362:C373)</f>
        <v>112591</v>
      </c>
      <c r="D361" s="59">
        <f>SUBTOTAL(9,D362:D373)</f>
        <v>140000</v>
      </c>
      <c r="E361" s="59">
        <f>SUBTOTAL(9,E362:E373)</f>
        <v>126277</v>
      </c>
      <c r="F361" s="59">
        <f>G361-D361</f>
        <v>20000</v>
      </c>
      <c r="G361" s="59">
        <f>SUBTOTAL(9,G362:G373)</f>
        <v>160000</v>
      </c>
      <c r="H361" s="61">
        <f>IF(C361&lt;&gt;0,E361/C361,"-")</f>
        <v>1.121555008837296</v>
      </c>
      <c r="I361" s="61">
        <f>IF(D361&lt;&gt;0,E361/D361,"-")</f>
        <v>0.9019785714285714</v>
      </c>
      <c r="J361" s="2"/>
      <c r="K361"/>
    </row>
    <row r="362" spans="1:11" s="6" customFormat="1" ht="30" customHeight="1" hidden="1">
      <c r="A362" s="90"/>
      <c r="B362" s="90"/>
      <c r="C362" s="87"/>
      <c r="D362" s="28"/>
      <c r="E362" s="28"/>
      <c r="F362" s="28"/>
      <c r="G362" s="87"/>
      <c r="H362" s="88"/>
      <c r="I362" s="88"/>
      <c r="J362" s="2"/>
      <c r="K362"/>
    </row>
    <row r="363" spans="1:11" s="6" customFormat="1" ht="409.5" customHeight="1" hidden="1">
      <c r="A363" s="30" t="s">
        <v>15</v>
      </c>
      <c r="B363" s="30" t="s">
        <v>94</v>
      </c>
      <c r="C363" s="31">
        <f>SUBTOTAL(9,C364:C372)</f>
        <v>112591</v>
      </c>
      <c r="D363" s="31">
        <f>SUBTOTAL(9,D364:D372)</f>
        <v>140000</v>
      </c>
      <c r="E363" s="31">
        <f>SUBTOTAL(9,E364:E372)</f>
        <v>126277</v>
      </c>
      <c r="F363" s="31">
        <f>G363-D363</f>
        <v>20000</v>
      </c>
      <c r="G363" s="31">
        <f>SUBTOTAL(9,G364:G372)</f>
        <v>160000</v>
      </c>
      <c r="H363" s="33">
        <f>IF(C363&lt;&gt;0,E363/C363,"-")</f>
        <v>1.121555008837296</v>
      </c>
      <c r="I363" s="33">
        <f>IF(D363&lt;&gt;0,E363/D363,"-")</f>
        <v>0.9019785714285714</v>
      </c>
      <c r="J363" s="2"/>
      <c r="K363"/>
    </row>
    <row r="364" spans="1:11" s="6" customFormat="1" ht="30" customHeight="1" hidden="1">
      <c r="A364" s="90"/>
      <c r="B364" s="90"/>
      <c r="C364" s="87"/>
      <c r="D364" s="28"/>
      <c r="E364" s="28"/>
      <c r="F364" s="28"/>
      <c r="G364" s="87"/>
      <c r="H364" s="88"/>
      <c r="I364" s="88"/>
      <c r="J364" s="2"/>
      <c r="K364"/>
    </row>
    <row r="365" spans="1:11" s="6" customFormat="1" ht="409.5" customHeight="1" hidden="1">
      <c r="A365" s="94" t="s">
        <v>15</v>
      </c>
      <c r="B365" s="94" t="s">
        <v>94</v>
      </c>
      <c r="C365" s="95">
        <f>SUBTOTAL(9,C366:C371)</f>
        <v>112591</v>
      </c>
      <c r="D365" s="95">
        <f>SUBTOTAL(9,D366:D371)</f>
        <v>140000</v>
      </c>
      <c r="E365" s="95">
        <f>SUBTOTAL(9,E366:E371)</f>
        <v>126277</v>
      </c>
      <c r="F365" s="95">
        <f>G365-D365</f>
        <v>20000</v>
      </c>
      <c r="G365" s="95">
        <f>SUBTOTAL(9,G366:G371)</f>
        <v>160000</v>
      </c>
      <c r="H365" s="97">
        <f>IF(C365&lt;&gt;0,E365/C365,"-")</f>
        <v>1.121555008837296</v>
      </c>
      <c r="I365" s="97">
        <f>IF(D365&lt;&gt;0,E365/D365,"-")</f>
        <v>0.9019785714285714</v>
      </c>
      <c r="J365" s="2"/>
      <c r="K365"/>
    </row>
    <row r="366" spans="1:11" s="6" customFormat="1" ht="22.5" customHeight="1" hidden="1">
      <c r="A366" s="90"/>
      <c r="B366" s="90"/>
      <c r="C366" s="87"/>
      <c r="D366" s="28"/>
      <c r="E366" s="28"/>
      <c r="F366" s="28"/>
      <c r="G366" s="28"/>
      <c r="H366" s="98"/>
      <c r="I366" s="98"/>
      <c r="J366" s="2"/>
      <c r="K366"/>
    </row>
    <row r="367" spans="1:11" s="6" customFormat="1" ht="409.5" customHeight="1" hidden="1">
      <c r="A367" s="86" t="s">
        <v>15</v>
      </c>
      <c r="B367" s="86" t="s">
        <v>94</v>
      </c>
      <c r="C367" s="28">
        <f>SUBTOTAL(9,C368:C370)</f>
        <v>112591</v>
      </c>
      <c r="D367" s="28">
        <f>SUBTOTAL(9,D368:D370)</f>
        <v>140000</v>
      </c>
      <c r="E367" s="28">
        <f>SUBTOTAL(9,E368:E370)</f>
        <v>126277</v>
      </c>
      <c r="F367" s="28">
        <f>G367-D367</f>
        <v>20000</v>
      </c>
      <c r="G367" s="28">
        <f>SUBTOTAL(9,G368:G370)</f>
        <v>160000</v>
      </c>
      <c r="H367" s="98">
        <f>IF(C367&lt;&gt;0,E367/C367,"-")</f>
        <v>1.121555008837296</v>
      </c>
      <c r="I367" s="98">
        <f>IF(D367&lt;&gt;0,E367/D367,"-")</f>
        <v>0.9019785714285714</v>
      </c>
      <c r="J367" s="2"/>
      <c r="K367"/>
    </row>
    <row r="368" spans="1:10" ht="30" customHeight="1" hidden="1">
      <c r="A368" s="99"/>
      <c r="B368" s="99"/>
      <c r="C368" s="64"/>
      <c r="D368" s="100"/>
      <c r="E368" s="100"/>
      <c r="F368" s="100"/>
      <c r="G368" s="64"/>
      <c r="H368" s="66"/>
      <c r="I368" s="66"/>
      <c r="J368" s="2"/>
    </row>
    <row r="369" spans="1:10" ht="15" customHeight="1">
      <c r="A369" s="99" t="s">
        <v>33</v>
      </c>
      <c r="B369" s="99" t="s">
        <v>94</v>
      </c>
      <c r="C369" s="64">
        <v>112591</v>
      </c>
      <c r="D369" s="64">
        <v>140000</v>
      </c>
      <c r="E369" s="64">
        <v>126277</v>
      </c>
      <c r="F369" s="64">
        <f>G369-D369</f>
        <v>20000</v>
      </c>
      <c r="G369" s="64">
        <v>160000</v>
      </c>
      <c r="H369" s="66">
        <f>IF(C369&lt;&gt;0,0/C369,"-")</f>
        <v>0</v>
      </c>
      <c r="I369" s="66">
        <f>IF(D369&lt;&gt;0,E369/D369,"-")</f>
        <v>0.9019785714285714</v>
      </c>
      <c r="J369" s="2"/>
    </row>
    <row r="370" spans="1:10" ht="15" hidden="1">
      <c r="A370" s="99"/>
      <c r="B370" s="99"/>
      <c r="C370" s="64"/>
      <c r="D370" s="64"/>
      <c r="E370" s="64"/>
      <c r="F370" s="64"/>
      <c r="G370" s="64"/>
      <c r="H370" s="66"/>
      <c r="I370" s="66"/>
      <c r="J370" s="2"/>
    </row>
    <row r="371" spans="1:10" ht="15" hidden="1">
      <c r="A371" s="99"/>
      <c r="B371" s="99"/>
      <c r="C371" s="64"/>
      <c r="D371" s="64"/>
      <c r="E371" s="64"/>
      <c r="F371" s="64"/>
      <c r="G371" s="64"/>
      <c r="H371" s="66"/>
      <c r="I371" s="66"/>
      <c r="J371" s="2"/>
    </row>
    <row r="372" spans="1:10" ht="19.5" customHeight="1" hidden="1">
      <c r="A372" s="99"/>
      <c r="B372" s="99"/>
      <c r="C372" s="64"/>
      <c r="D372" s="64"/>
      <c r="E372" s="64"/>
      <c r="F372" s="64"/>
      <c r="G372" s="64"/>
      <c r="H372" s="66"/>
      <c r="I372" s="66"/>
      <c r="J372" s="2"/>
    </row>
    <row r="373" spans="1:10" ht="19.5" customHeight="1" hidden="1">
      <c r="A373" s="99"/>
      <c r="B373" s="99"/>
      <c r="C373" s="64"/>
      <c r="D373" s="64"/>
      <c r="E373" s="64"/>
      <c r="F373" s="64"/>
      <c r="G373" s="64"/>
      <c r="H373" s="66"/>
      <c r="I373" s="66"/>
      <c r="J373" s="2"/>
    </row>
    <row r="374" spans="1:10" ht="19.5" customHeight="1" hidden="1">
      <c r="A374" s="99"/>
      <c r="B374" s="99"/>
      <c r="C374" s="64"/>
      <c r="D374" s="64"/>
      <c r="E374" s="64"/>
      <c r="F374" s="64"/>
      <c r="G374" s="64"/>
      <c r="H374" s="66"/>
      <c r="I374" s="66"/>
      <c r="J374" s="2"/>
    </row>
    <row r="375" spans="1:11" s="6" customFormat="1" ht="18" customHeight="1">
      <c r="A375" s="92" t="s">
        <v>16</v>
      </c>
      <c r="B375" s="92" t="s">
        <v>109</v>
      </c>
      <c r="C375" s="25">
        <f>SUBTOTAL(9,C376:C390)</f>
        <v>37418</v>
      </c>
      <c r="D375" s="25">
        <f>SUBTOTAL(9,D376:D390)</f>
        <v>58200</v>
      </c>
      <c r="E375" s="25">
        <f>SUBTOTAL(9,E376:E390)</f>
        <v>15380</v>
      </c>
      <c r="F375" s="25">
        <f>G375-D375</f>
        <v>-33200</v>
      </c>
      <c r="G375" s="25">
        <f>SUBTOTAL(9,G376:G390)</f>
        <v>25000</v>
      </c>
      <c r="H375" s="27">
        <f>IF(C375&lt;&gt;0,E375/C375,"-")</f>
        <v>0.4110321235768881</v>
      </c>
      <c r="I375" s="27">
        <f>IF(D375&lt;&gt;0,E375/D375,"-")</f>
        <v>0.26426116838487973</v>
      </c>
      <c r="J375" s="2"/>
      <c r="K375"/>
    </row>
    <row r="376" spans="1:11" s="6" customFormat="1" ht="30" customHeight="1" hidden="1">
      <c r="A376" s="90"/>
      <c r="B376" s="90"/>
      <c r="C376" s="87"/>
      <c r="D376" s="28"/>
      <c r="E376" s="28"/>
      <c r="F376" s="28"/>
      <c r="G376" s="87"/>
      <c r="H376" s="88"/>
      <c r="I376" s="88"/>
      <c r="J376" s="2"/>
      <c r="K376"/>
    </row>
    <row r="377" spans="1:11" s="6" customFormat="1" ht="409.5" customHeight="1" hidden="1">
      <c r="A377" s="93" t="s">
        <v>16</v>
      </c>
      <c r="B377" s="93" t="s">
        <v>109</v>
      </c>
      <c r="C377" s="59">
        <f>SUBTOTAL(9,C378:C389)</f>
        <v>37418</v>
      </c>
      <c r="D377" s="59">
        <f>SUBTOTAL(9,D378:D389)</f>
        <v>58200</v>
      </c>
      <c r="E377" s="59">
        <f>SUBTOTAL(9,E378:E389)</f>
        <v>15380</v>
      </c>
      <c r="F377" s="59">
        <f>G377-D377</f>
        <v>-33200</v>
      </c>
      <c r="G377" s="59">
        <f>SUBTOTAL(9,G378:G389)</f>
        <v>25000</v>
      </c>
      <c r="H377" s="61">
        <f>IF(C377&lt;&gt;0,E377/C377,"-")</f>
        <v>0.4110321235768881</v>
      </c>
      <c r="I377" s="61">
        <f>IF(D377&lt;&gt;0,E377/D377,"-")</f>
        <v>0.26426116838487973</v>
      </c>
      <c r="J377" s="2"/>
      <c r="K377"/>
    </row>
    <row r="378" spans="1:11" s="6" customFormat="1" ht="30" customHeight="1" hidden="1">
      <c r="A378" s="90"/>
      <c r="B378" s="90"/>
      <c r="C378" s="87"/>
      <c r="D378" s="28"/>
      <c r="E378" s="28"/>
      <c r="F378" s="28"/>
      <c r="G378" s="87"/>
      <c r="H378" s="88"/>
      <c r="I378" s="88"/>
      <c r="J378" s="2"/>
      <c r="K378"/>
    </row>
    <row r="379" spans="1:11" s="6" customFormat="1" ht="409.5" customHeight="1" hidden="1">
      <c r="A379" s="30" t="s">
        <v>16</v>
      </c>
      <c r="B379" s="30" t="s">
        <v>109</v>
      </c>
      <c r="C379" s="31">
        <f>SUBTOTAL(9,C380:C388)</f>
        <v>37418</v>
      </c>
      <c r="D379" s="31">
        <f>SUBTOTAL(9,D380:D388)</f>
        <v>58200</v>
      </c>
      <c r="E379" s="31">
        <f>SUBTOTAL(9,E380:E388)</f>
        <v>15380</v>
      </c>
      <c r="F379" s="31">
        <f>G379-D379</f>
        <v>-33200</v>
      </c>
      <c r="G379" s="31">
        <f>SUBTOTAL(9,G380:G388)</f>
        <v>25000</v>
      </c>
      <c r="H379" s="33">
        <f>IF(C379&lt;&gt;0,E379/C379,"-")</f>
        <v>0.4110321235768881</v>
      </c>
      <c r="I379" s="33">
        <f>IF(D379&lt;&gt;0,E379/D379,"-")</f>
        <v>0.26426116838487973</v>
      </c>
      <c r="J379" s="2"/>
      <c r="K379"/>
    </row>
    <row r="380" spans="1:11" s="6" customFormat="1" ht="30" customHeight="1" hidden="1">
      <c r="A380" s="90"/>
      <c r="B380" s="90"/>
      <c r="C380" s="87"/>
      <c r="D380" s="28"/>
      <c r="E380" s="28"/>
      <c r="F380" s="28"/>
      <c r="G380" s="87"/>
      <c r="H380" s="88"/>
      <c r="I380" s="88"/>
      <c r="J380" s="2"/>
      <c r="K380"/>
    </row>
    <row r="381" spans="1:11" s="6" customFormat="1" ht="409.5" customHeight="1" hidden="1">
      <c r="A381" s="94" t="s">
        <v>16</v>
      </c>
      <c r="B381" s="94" t="s">
        <v>109</v>
      </c>
      <c r="C381" s="95">
        <f>SUBTOTAL(9,C382:C387)</f>
        <v>37418</v>
      </c>
      <c r="D381" s="95">
        <f>SUBTOTAL(9,D382:D387)</f>
        <v>58200</v>
      </c>
      <c r="E381" s="95">
        <f>SUBTOTAL(9,E382:E387)</f>
        <v>15380</v>
      </c>
      <c r="F381" s="95">
        <f>G381-D381</f>
        <v>-33200</v>
      </c>
      <c r="G381" s="95">
        <f>SUBTOTAL(9,G382:G387)</f>
        <v>25000</v>
      </c>
      <c r="H381" s="97">
        <f>IF(C381&lt;&gt;0,E381/C381,"-")</f>
        <v>0.4110321235768881</v>
      </c>
      <c r="I381" s="97">
        <f>IF(D381&lt;&gt;0,E381/D381,"-")</f>
        <v>0.26426116838487973</v>
      </c>
      <c r="J381" s="2"/>
      <c r="K381"/>
    </row>
    <row r="382" spans="1:11" s="6" customFormat="1" ht="22.5" customHeight="1" hidden="1">
      <c r="A382" s="90"/>
      <c r="B382" s="90"/>
      <c r="C382" s="87"/>
      <c r="D382" s="28"/>
      <c r="E382" s="28"/>
      <c r="F382" s="28"/>
      <c r="G382" s="28"/>
      <c r="H382" s="98"/>
      <c r="I382" s="98"/>
      <c r="J382" s="2"/>
      <c r="K382"/>
    </row>
    <row r="383" spans="1:11" s="6" customFormat="1" ht="409.5" customHeight="1" hidden="1">
      <c r="A383" s="86" t="s">
        <v>16</v>
      </c>
      <c r="B383" s="86" t="s">
        <v>109</v>
      </c>
      <c r="C383" s="28">
        <f>SUBTOTAL(9,C384:C386)</f>
        <v>37418</v>
      </c>
      <c r="D383" s="28">
        <f>SUBTOTAL(9,D384:D386)</f>
        <v>58200</v>
      </c>
      <c r="E383" s="28">
        <f>SUBTOTAL(9,E384:E386)</f>
        <v>15380</v>
      </c>
      <c r="F383" s="28">
        <f>G383-D383</f>
        <v>-33200</v>
      </c>
      <c r="G383" s="28">
        <f>SUBTOTAL(9,G384:G386)</f>
        <v>25000</v>
      </c>
      <c r="H383" s="98">
        <f>IF(C383&lt;&gt;0,E383/C383,"-")</f>
        <v>0.4110321235768881</v>
      </c>
      <c r="I383" s="98">
        <f>IF(D383&lt;&gt;0,E383/D383,"-")</f>
        <v>0.26426116838487973</v>
      </c>
      <c r="J383" s="2"/>
      <c r="K383"/>
    </row>
    <row r="384" spans="1:10" ht="30" customHeight="1" hidden="1">
      <c r="A384" s="99"/>
      <c r="B384" s="99"/>
      <c r="C384" s="64"/>
      <c r="D384" s="100"/>
      <c r="E384" s="100"/>
      <c r="F384" s="100"/>
      <c r="G384" s="64"/>
      <c r="H384" s="66"/>
      <c r="I384" s="66"/>
      <c r="J384" s="2"/>
    </row>
    <row r="385" spans="1:10" ht="15" customHeight="1">
      <c r="A385" s="99" t="s">
        <v>34</v>
      </c>
      <c r="B385" s="99" t="s">
        <v>116</v>
      </c>
      <c r="C385" s="64">
        <v>37418</v>
      </c>
      <c r="D385" s="64">
        <v>58200</v>
      </c>
      <c r="E385" s="64">
        <v>15380</v>
      </c>
      <c r="F385" s="64">
        <f>G385-D385</f>
        <v>-33200</v>
      </c>
      <c r="G385" s="64">
        <v>25000</v>
      </c>
      <c r="H385" s="66">
        <f>IF(C385&lt;&gt;0,0/C385,"-")</f>
        <v>0</v>
      </c>
      <c r="I385" s="66">
        <f>IF(D385&lt;&gt;0,E385/D385,"-")</f>
        <v>0.26426116838487973</v>
      </c>
      <c r="J385" s="2"/>
    </row>
    <row r="386" spans="1:10" ht="15" hidden="1">
      <c r="A386" s="99"/>
      <c r="B386" s="99"/>
      <c r="C386" s="64"/>
      <c r="D386" s="64"/>
      <c r="E386" s="64"/>
      <c r="F386" s="64"/>
      <c r="G386" s="64"/>
      <c r="H386" s="66"/>
      <c r="I386" s="66"/>
      <c r="J386" s="2"/>
    </row>
    <row r="387" spans="1:10" ht="15" hidden="1">
      <c r="A387" s="99"/>
      <c r="B387" s="99"/>
      <c r="C387" s="64"/>
      <c r="D387" s="64"/>
      <c r="E387" s="64"/>
      <c r="F387" s="64"/>
      <c r="G387" s="64"/>
      <c r="H387" s="66"/>
      <c r="I387" s="66"/>
      <c r="J387" s="2"/>
    </row>
    <row r="388" spans="1:10" ht="19.5" customHeight="1" hidden="1">
      <c r="A388" s="99"/>
      <c r="B388" s="99"/>
      <c r="C388" s="64"/>
      <c r="D388" s="64"/>
      <c r="E388" s="64"/>
      <c r="F388" s="64"/>
      <c r="G388" s="64"/>
      <c r="H388" s="66"/>
      <c r="I388" s="66"/>
      <c r="J388" s="2"/>
    </row>
    <row r="389" spans="1:10" ht="19.5" customHeight="1" hidden="1">
      <c r="A389" s="99"/>
      <c r="B389" s="99"/>
      <c r="C389" s="64"/>
      <c r="D389" s="64"/>
      <c r="E389" s="64"/>
      <c r="F389" s="64"/>
      <c r="G389" s="64"/>
      <c r="H389" s="66"/>
      <c r="I389" s="66"/>
      <c r="J389" s="2"/>
    </row>
    <row r="390" spans="1:10" ht="19.5" customHeight="1" hidden="1">
      <c r="A390" s="99"/>
      <c r="B390" s="99"/>
      <c r="C390" s="64"/>
      <c r="D390" s="64"/>
      <c r="E390" s="64"/>
      <c r="F390" s="64"/>
      <c r="G390" s="64"/>
      <c r="H390" s="66"/>
      <c r="I390" s="66"/>
      <c r="J390" s="2"/>
    </row>
    <row r="391" spans="1:10" ht="19.5" customHeight="1" hidden="1">
      <c r="A391" s="99"/>
      <c r="B391" s="99"/>
      <c r="C391" s="64"/>
      <c r="D391" s="64"/>
      <c r="E391" s="64"/>
      <c r="F391" s="64"/>
      <c r="G391" s="64"/>
      <c r="H391" s="66"/>
      <c r="I391" s="66"/>
      <c r="J391" s="2"/>
    </row>
    <row r="392" spans="1:11" s="10" customFormat="1" ht="18" customHeight="1">
      <c r="A392" s="91" t="s">
        <v>5</v>
      </c>
      <c r="B392" s="91" t="s">
        <v>85</v>
      </c>
      <c r="C392" s="54">
        <f>SUBTOTAL(9,C393:C478)</f>
        <v>327429</v>
      </c>
      <c r="D392" s="54">
        <f>SUBTOTAL(9,D393:D478)</f>
        <v>575800</v>
      </c>
      <c r="E392" s="54">
        <f>E394+E412+E432+E456+E458</f>
        <v>420410</v>
      </c>
      <c r="F392" s="54">
        <f>G392-D392</f>
        <v>23125</v>
      </c>
      <c r="G392" s="54">
        <f>G394+G412+G432+G456+G458</f>
        <v>598925</v>
      </c>
      <c r="H392" s="56">
        <f>IF(C392&lt;&gt;0,E392/C392,"-")</f>
        <v>1.2839730139969276</v>
      </c>
      <c r="I392" s="56">
        <f>IF(D392&lt;&gt;0,E392/D392,"-")</f>
        <v>0.7301319902744008</v>
      </c>
      <c r="J392" s="2"/>
      <c r="K392"/>
    </row>
    <row r="393" spans="1:11" s="6" customFormat="1" ht="30" customHeight="1" hidden="1">
      <c r="A393" s="90"/>
      <c r="B393" s="90"/>
      <c r="C393" s="87"/>
      <c r="D393" s="28"/>
      <c r="E393" s="28"/>
      <c r="F393" s="28"/>
      <c r="G393" s="87"/>
      <c r="H393" s="88"/>
      <c r="I393" s="88"/>
      <c r="J393" s="2"/>
      <c r="K393"/>
    </row>
    <row r="394" spans="1:11" s="6" customFormat="1" ht="18" customHeight="1">
      <c r="A394" s="92" t="s">
        <v>17</v>
      </c>
      <c r="B394" s="92" t="s">
        <v>125</v>
      </c>
      <c r="C394" s="25">
        <f>SUBTOTAL(9,C395:C411)</f>
        <v>15641</v>
      </c>
      <c r="D394" s="25">
        <f>SUBTOTAL(9,D395:D410)</f>
        <v>11000</v>
      </c>
      <c r="E394" s="25">
        <f>SUBTOTAL(9,E395:E410)</f>
        <v>3268</v>
      </c>
      <c r="F394" s="25">
        <f>G394-D394</f>
        <v>-3900</v>
      </c>
      <c r="G394" s="25">
        <f>SUBTOTAL(9,G395:G410)</f>
        <v>7100</v>
      </c>
      <c r="H394" s="27">
        <f>IF(C394&lt;&gt;0,E394/C394,"-")</f>
        <v>0.20893804743942204</v>
      </c>
      <c r="I394" s="27">
        <f>IF(D394&lt;&gt;0,E394/D394,"-")</f>
        <v>0.29709090909090907</v>
      </c>
      <c r="J394" s="2"/>
      <c r="K394"/>
    </row>
    <row r="395" spans="1:11" s="6" customFormat="1" ht="30" customHeight="1" hidden="1">
      <c r="A395" s="90"/>
      <c r="B395" s="90"/>
      <c r="C395" s="87"/>
      <c r="D395" s="28"/>
      <c r="E395" s="28"/>
      <c r="F395" s="28"/>
      <c r="G395" s="87"/>
      <c r="H395" s="88"/>
      <c r="I395" s="88"/>
      <c r="J395" s="2"/>
      <c r="K395"/>
    </row>
    <row r="396" spans="1:11" s="6" customFormat="1" ht="409.5" customHeight="1" hidden="1">
      <c r="A396" s="93" t="s">
        <v>17</v>
      </c>
      <c r="B396" s="93" t="s">
        <v>125</v>
      </c>
      <c r="C396" s="59">
        <f>SUBTOTAL(9,C397:C409)</f>
        <v>8154</v>
      </c>
      <c r="D396" s="59">
        <f>SUBTOTAL(9,D397:D409)</f>
        <v>11000</v>
      </c>
      <c r="E396" s="59">
        <f>SUBTOTAL(9,E397:E409)</f>
        <v>3268</v>
      </c>
      <c r="F396" s="59">
        <f>G396-D396</f>
        <v>-3900</v>
      </c>
      <c r="G396" s="59">
        <f>SUBTOTAL(9,G397:G409)</f>
        <v>7100</v>
      </c>
      <c r="H396" s="61">
        <f>IF(C396&lt;&gt;0,E396/C396,"-")</f>
        <v>0.400784890851116</v>
      </c>
      <c r="I396" s="61">
        <f>IF(D396&lt;&gt;0,E396/D396,"-")</f>
        <v>0.29709090909090907</v>
      </c>
      <c r="J396" s="2"/>
      <c r="K396"/>
    </row>
    <row r="397" spans="1:11" s="6" customFormat="1" ht="30" customHeight="1" hidden="1">
      <c r="A397" s="90"/>
      <c r="B397" s="90"/>
      <c r="C397" s="87"/>
      <c r="D397" s="28"/>
      <c r="E397" s="28"/>
      <c r="F397" s="28"/>
      <c r="G397" s="87"/>
      <c r="H397" s="88"/>
      <c r="I397" s="88"/>
      <c r="J397" s="2"/>
      <c r="K397"/>
    </row>
    <row r="398" spans="1:11" s="6" customFormat="1" ht="409.5" customHeight="1" hidden="1">
      <c r="A398" s="30" t="s">
        <v>17</v>
      </c>
      <c r="B398" s="30" t="s">
        <v>125</v>
      </c>
      <c r="C398" s="31">
        <f>SUBTOTAL(9,C399:C408)</f>
        <v>8154</v>
      </c>
      <c r="D398" s="31">
        <f>SUBTOTAL(9,D399:D408)</f>
        <v>11000</v>
      </c>
      <c r="E398" s="31">
        <f>SUBTOTAL(9,E399:E408)</f>
        <v>3268</v>
      </c>
      <c r="F398" s="31">
        <f>G398-D398</f>
        <v>-3900</v>
      </c>
      <c r="G398" s="31">
        <f>SUBTOTAL(9,G399:G408)</f>
        <v>7100</v>
      </c>
      <c r="H398" s="33">
        <f>IF(C398&lt;&gt;0,E398/C398,"-")</f>
        <v>0.400784890851116</v>
      </c>
      <c r="I398" s="33">
        <f>IF(D398&lt;&gt;0,E398/D398,"-")</f>
        <v>0.29709090909090907</v>
      </c>
      <c r="J398" s="2"/>
      <c r="K398"/>
    </row>
    <row r="399" spans="1:11" s="6" customFormat="1" ht="30" customHeight="1" hidden="1">
      <c r="A399" s="90"/>
      <c r="B399" s="90"/>
      <c r="C399" s="87"/>
      <c r="D399" s="28"/>
      <c r="E399" s="28"/>
      <c r="F399" s="28"/>
      <c r="G399" s="87"/>
      <c r="H399" s="88"/>
      <c r="I399" s="88"/>
      <c r="J399" s="2"/>
      <c r="K399"/>
    </row>
    <row r="400" spans="1:11" s="6" customFormat="1" ht="409.5" customHeight="1" hidden="1">
      <c r="A400" s="94" t="s">
        <v>17</v>
      </c>
      <c r="B400" s="94" t="s">
        <v>125</v>
      </c>
      <c r="C400" s="95">
        <f>SUBTOTAL(9,C401:C407)</f>
        <v>8154</v>
      </c>
      <c r="D400" s="95">
        <f>SUBTOTAL(9,D401:D407)</f>
        <v>11000</v>
      </c>
      <c r="E400" s="95">
        <f>SUBTOTAL(9,E401:E407)</f>
        <v>3268</v>
      </c>
      <c r="F400" s="95">
        <f>G400-D400</f>
        <v>-3900</v>
      </c>
      <c r="G400" s="95">
        <f>SUBTOTAL(9,G401:G407)</f>
        <v>7100</v>
      </c>
      <c r="H400" s="97">
        <f>IF(C400&lt;&gt;0,E400/C400,"-")</f>
        <v>0.400784890851116</v>
      </c>
      <c r="I400" s="97">
        <f>IF(D400&lt;&gt;0,E400/D400,"-")</f>
        <v>0.29709090909090907</v>
      </c>
      <c r="J400" s="2"/>
      <c r="K400"/>
    </row>
    <row r="401" spans="1:11" s="6" customFormat="1" ht="22.5" customHeight="1" hidden="1">
      <c r="A401" s="90"/>
      <c r="B401" s="90"/>
      <c r="C401" s="87"/>
      <c r="D401" s="28"/>
      <c r="E401" s="28"/>
      <c r="F401" s="28"/>
      <c r="G401" s="28"/>
      <c r="H401" s="98"/>
      <c r="I401" s="98"/>
      <c r="J401" s="2"/>
      <c r="K401"/>
    </row>
    <row r="402" spans="1:11" s="6" customFormat="1" ht="409.5" customHeight="1" hidden="1">
      <c r="A402" s="86" t="s">
        <v>17</v>
      </c>
      <c r="B402" s="86" t="s">
        <v>125</v>
      </c>
      <c r="C402" s="28">
        <f>SUBTOTAL(9,C403:C406)</f>
        <v>8154</v>
      </c>
      <c r="D402" s="28">
        <f>SUBTOTAL(9,D403:D406)</f>
        <v>11000</v>
      </c>
      <c r="E402" s="28">
        <f>SUBTOTAL(9,E403:E406)</f>
        <v>3268</v>
      </c>
      <c r="F402" s="28">
        <f>G402-D402</f>
        <v>-3900</v>
      </c>
      <c r="G402" s="28">
        <f>SUBTOTAL(9,G403:G406)</f>
        <v>7100</v>
      </c>
      <c r="H402" s="98">
        <f>IF(C402&lt;&gt;0,E402/C402,"-")</f>
        <v>0.400784890851116</v>
      </c>
      <c r="I402" s="98">
        <f>IF(D402&lt;&gt;0,E402/D402,"-")</f>
        <v>0.29709090909090907</v>
      </c>
      <c r="J402" s="2"/>
      <c r="K402"/>
    </row>
    <row r="403" spans="1:10" ht="30" customHeight="1" hidden="1">
      <c r="A403" s="99"/>
      <c r="B403" s="99"/>
      <c r="C403" s="64"/>
      <c r="D403" s="100"/>
      <c r="E403" s="100"/>
      <c r="F403" s="100"/>
      <c r="G403" s="64"/>
      <c r="H403" s="66"/>
      <c r="I403" s="66"/>
      <c r="J403" s="2"/>
    </row>
    <row r="404" spans="1:12" ht="15" customHeight="1">
      <c r="A404" s="99" t="s">
        <v>35</v>
      </c>
      <c r="B404" s="99" t="s">
        <v>110</v>
      </c>
      <c r="C404" s="64">
        <v>1085</v>
      </c>
      <c r="D404" s="64">
        <v>5000</v>
      </c>
      <c r="E404" s="64">
        <v>1244</v>
      </c>
      <c r="F404" s="64">
        <f>G404-D404</f>
        <v>0</v>
      </c>
      <c r="G404" s="64">
        <v>5000</v>
      </c>
      <c r="H404" s="66">
        <f>IF(C404&lt;&gt;0,0/C404,"-")</f>
        <v>0</v>
      </c>
      <c r="I404" s="66">
        <f>IF(D404&lt;&gt;0,E404/D404,"-")</f>
        <v>0.2488</v>
      </c>
      <c r="J404" s="2"/>
      <c r="L404" s="22"/>
    </row>
    <row r="405" spans="1:12" ht="15" customHeight="1">
      <c r="A405" s="99" t="s">
        <v>36</v>
      </c>
      <c r="B405" s="99" t="s">
        <v>139</v>
      </c>
      <c r="C405" s="64">
        <v>7069</v>
      </c>
      <c r="D405" s="64">
        <v>6000</v>
      </c>
      <c r="E405" s="64">
        <v>2024</v>
      </c>
      <c r="F405" s="64">
        <f>G405-D405</f>
        <v>-3900</v>
      </c>
      <c r="G405" s="64">
        <v>2100</v>
      </c>
      <c r="H405" s="66">
        <f>IF(C405&lt;&gt;0,0/C405,"-")</f>
        <v>0</v>
      </c>
      <c r="I405" s="66">
        <f>IF(D405&lt;&gt;0,E405/D405,"-")</f>
        <v>0.3373333333333333</v>
      </c>
      <c r="J405" s="2"/>
      <c r="L405" s="22"/>
    </row>
    <row r="406" spans="1:12" ht="15" hidden="1">
      <c r="A406" s="99"/>
      <c r="B406" s="99"/>
      <c r="C406" s="64"/>
      <c r="D406" s="64"/>
      <c r="E406" s="64"/>
      <c r="F406" s="64"/>
      <c r="G406" s="64"/>
      <c r="H406" s="66"/>
      <c r="I406" s="66"/>
      <c r="J406" s="2"/>
      <c r="L406" s="22"/>
    </row>
    <row r="407" spans="1:12" ht="15" hidden="1">
      <c r="A407" s="99"/>
      <c r="B407" s="99"/>
      <c r="C407" s="64"/>
      <c r="D407" s="64"/>
      <c r="E407" s="64"/>
      <c r="F407" s="64"/>
      <c r="G407" s="64"/>
      <c r="H407" s="66"/>
      <c r="I407" s="66"/>
      <c r="J407" s="2"/>
      <c r="L407" s="22"/>
    </row>
    <row r="408" spans="1:12" ht="19.5" customHeight="1" hidden="1">
      <c r="A408" s="99"/>
      <c r="B408" s="99"/>
      <c r="C408" s="64"/>
      <c r="D408" s="64"/>
      <c r="E408" s="64"/>
      <c r="F408" s="64"/>
      <c r="G408" s="64"/>
      <c r="H408" s="66"/>
      <c r="I408" s="66"/>
      <c r="J408" s="2"/>
      <c r="L408" s="22"/>
    </row>
    <row r="409" spans="1:12" ht="19.5" customHeight="1" hidden="1">
      <c r="A409" s="99"/>
      <c r="B409" s="99"/>
      <c r="C409" s="64"/>
      <c r="D409" s="64"/>
      <c r="E409" s="64"/>
      <c r="F409" s="64"/>
      <c r="G409" s="64"/>
      <c r="H409" s="66"/>
      <c r="I409" s="66"/>
      <c r="J409" s="2"/>
      <c r="L409" s="22"/>
    </row>
    <row r="410" spans="1:12" ht="19.5" customHeight="1" hidden="1">
      <c r="A410" s="99"/>
      <c r="B410" s="99"/>
      <c r="C410" s="64"/>
      <c r="D410" s="64"/>
      <c r="E410" s="64"/>
      <c r="F410" s="64"/>
      <c r="G410" s="64"/>
      <c r="H410" s="66"/>
      <c r="I410" s="66"/>
      <c r="J410" s="2"/>
      <c r="L410" s="22"/>
    </row>
    <row r="411" spans="1:12" ht="15" customHeight="1">
      <c r="A411" s="63">
        <v>3213</v>
      </c>
      <c r="B411" s="99" t="s">
        <v>158</v>
      </c>
      <c r="C411" s="64">
        <v>7487</v>
      </c>
      <c r="D411" s="64">
        <v>0</v>
      </c>
      <c r="E411" s="64">
        <v>0</v>
      </c>
      <c r="F411" s="64">
        <v>0</v>
      </c>
      <c r="G411" s="64">
        <v>0</v>
      </c>
      <c r="H411" s="66">
        <v>0</v>
      </c>
      <c r="I411" s="66">
        <v>0</v>
      </c>
      <c r="J411" s="2"/>
      <c r="L411" s="22"/>
    </row>
    <row r="412" spans="1:12" s="6" customFormat="1" ht="18" customHeight="1">
      <c r="A412" s="92" t="s">
        <v>18</v>
      </c>
      <c r="B412" s="92" t="s">
        <v>102</v>
      </c>
      <c r="C412" s="25">
        <f>SUBTOTAL(9,C413:C431)</f>
        <v>77371</v>
      </c>
      <c r="D412" s="25">
        <f>SUBTOTAL(9,D413:D431)</f>
        <v>130800</v>
      </c>
      <c r="E412" s="25">
        <f>SUBTOTAL(9,E413:E431)</f>
        <v>162952</v>
      </c>
      <c r="F412" s="25">
        <f>G412-D412</f>
        <v>84200</v>
      </c>
      <c r="G412" s="25">
        <f>SUBTOTAL(9,G413:G431)</f>
        <v>215000</v>
      </c>
      <c r="H412" s="27">
        <f>IF(C412&lt;&gt;0,E412/C412,"-")</f>
        <v>2.106112109188197</v>
      </c>
      <c r="I412" s="27">
        <f>IF(D412&lt;&gt;0,E412/D412,"-")</f>
        <v>1.2458103975535169</v>
      </c>
      <c r="J412" s="2"/>
      <c r="K412"/>
      <c r="L412" s="23"/>
    </row>
    <row r="413" spans="1:12" s="6" customFormat="1" ht="30" customHeight="1" hidden="1">
      <c r="A413" s="90"/>
      <c r="B413" s="90"/>
      <c r="C413" s="87"/>
      <c r="D413" s="28"/>
      <c r="E413" s="28"/>
      <c r="F413" s="28"/>
      <c r="G413" s="87"/>
      <c r="H413" s="88"/>
      <c r="I413" s="88"/>
      <c r="J413" s="2"/>
      <c r="K413"/>
      <c r="L413" s="23"/>
    </row>
    <row r="414" spans="1:12" s="6" customFormat="1" ht="409.5" customHeight="1" hidden="1">
      <c r="A414" s="93" t="s">
        <v>18</v>
      </c>
      <c r="B414" s="93" t="s">
        <v>102</v>
      </c>
      <c r="C414" s="59">
        <f>SUBTOTAL(9,C415:C430)</f>
        <v>77371</v>
      </c>
      <c r="D414" s="59">
        <f>SUBTOTAL(9,D415:D430)</f>
        <v>130800</v>
      </c>
      <c r="E414" s="59">
        <f>SUBTOTAL(9,E415:E430)</f>
        <v>162952</v>
      </c>
      <c r="F414" s="59">
        <f>G414-D414</f>
        <v>84200</v>
      </c>
      <c r="G414" s="59">
        <f>SUBTOTAL(9,G415:G430)</f>
        <v>215000</v>
      </c>
      <c r="H414" s="61">
        <f>IF(C414&lt;&gt;0,E414/C414,"-")</f>
        <v>2.106112109188197</v>
      </c>
      <c r="I414" s="61">
        <f>IF(D414&lt;&gt;0,E414/D414,"-")</f>
        <v>1.2458103975535169</v>
      </c>
      <c r="J414" s="2"/>
      <c r="K414"/>
      <c r="L414" s="23"/>
    </row>
    <row r="415" spans="1:12" s="6" customFormat="1" ht="30" customHeight="1" hidden="1">
      <c r="A415" s="90"/>
      <c r="B415" s="90"/>
      <c r="C415" s="87"/>
      <c r="D415" s="28"/>
      <c r="E415" s="28"/>
      <c r="F415" s="28"/>
      <c r="G415" s="87"/>
      <c r="H415" s="88"/>
      <c r="I415" s="88"/>
      <c r="J415" s="2"/>
      <c r="K415"/>
      <c r="L415" s="23"/>
    </row>
    <row r="416" spans="1:12" s="6" customFormat="1" ht="409.5" customHeight="1" hidden="1">
      <c r="A416" s="30" t="s">
        <v>18</v>
      </c>
      <c r="B416" s="30" t="s">
        <v>102</v>
      </c>
      <c r="C416" s="31">
        <f>SUBTOTAL(9,C417:C429)</f>
        <v>77371</v>
      </c>
      <c r="D416" s="31">
        <f>SUBTOTAL(9,D417:D429)</f>
        <v>130800</v>
      </c>
      <c r="E416" s="31">
        <f>SUBTOTAL(9,E417:E429)</f>
        <v>162952</v>
      </c>
      <c r="F416" s="31">
        <f>G416-D416</f>
        <v>84200</v>
      </c>
      <c r="G416" s="31">
        <f>SUBTOTAL(9,G417:G429)</f>
        <v>215000</v>
      </c>
      <c r="H416" s="33">
        <f>IF(C416&lt;&gt;0,E416/C416,"-")</f>
        <v>2.106112109188197</v>
      </c>
      <c r="I416" s="33">
        <f>IF(D416&lt;&gt;0,E416/D416,"-")</f>
        <v>1.2458103975535169</v>
      </c>
      <c r="J416" s="2"/>
      <c r="K416"/>
      <c r="L416" s="23"/>
    </row>
    <row r="417" spans="1:12" s="6" customFormat="1" ht="30" customHeight="1" hidden="1">
      <c r="A417" s="90"/>
      <c r="B417" s="90"/>
      <c r="C417" s="87"/>
      <c r="D417" s="28"/>
      <c r="E417" s="28"/>
      <c r="F417" s="28"/>
      <c r="G417" s="87"/>
      <c r="H417" s="88"/>
      <c r="I417" s="88"/>
      <c r="J417" s="2"/>
      <c r="K417"/>
      <c r="L417" s="23"/>
    </row>
    <row r="418" spans="1:12" s="6" customFormat="1" ht="409.5" customHeight="1" hidden="1">
      <c r="A418" s="94" t="s">
        <v>18</v>
      </c>
      <c r="B418" s="94" t="s">
        <v>102</v>
      </c>
      <c r="C418" s="95">
        <f>SUBTOTAL(9,C419:C428)</f>
        <v>77371</v>
      </c>
      <c r="D418" s="95">
        <f>SUBTOTAL(9,D419:D428)</f>
        <v>130800</v>
      </c>
      <c r="E418" s="95">
        <f>SUBTOTAL(9,E419:E428)</f>
        <v>162952</v>
      </c>
      <c r="F418" s="95">
        <f>G418-D418</f>
        <v>84200</v>
      </c>
      <c r="G418" s="95">
        <f>SUBTOTAL(9,G419:G428)</f>
        <v>215000</v>
      </c>
      <c r="H418" s="97">
        <f>IF(C418&lt;&gt;0,E418/C418,"-")</f>
        <v>2.106112109188197</v>
      </c>
      <c r="I418" s="97">
        <f>IF(D418&lt;&gt;0,E418/D418,"-")</f>
        <v>1.2458103975535169</v>
      </c>
      <c r="J418" s="2"/>
      <c r="K418"/>
      <c r="L418" s="23"/>
    </row>
    <row r="419" spans="1:12" s="6" customFormat="1" ht="22.5" customHeight="1" hidden="1">
      <c r="A419" s="90"/>
      <c r="B419" s="90"/>
      <c r="C419" s="87"/>
      <c r="D419" s="28"/>
      <c r="E419" s="28"/>
      <c r="F419" s="28"/>
      <c r="G419" s="28"/>
      <c r="H419" s="98"/>
      <c r="I419" s="98"/>
      <c r="J419" s="2"/>
      <c r="K419"/>
      <c r="L419" s="23"/>
    </row>
    <row r="420" spans="1:12" s="6" customFormat="1" ht="409.5" customHeight="1" hidden="1">
      <c r="A420" s="86" t="s">
        <v>18</v>
      </c>
      <c r="B420" s="86" t="s">
        <v>102</v>
      </c>
      <c r="C420" s="28">
        <f>SUBTOTAL(9,C421:C427)</f>
        <v>77371</v>
      </c>
      <c r="D420" s="28">
        <f>SUBTOTAL(9,D421:D427)</f>
        <v>130800</v>
      </c>
      <c r="E420" s="28">
        <f>SUBTOTAL(9,E421:E427)</f>
        <v>162952</v>
      </c>
      <c r="F420" s="28">
        <f>G420-D420</f>
        <v>84200</v>
      </c>
      <c r="G420" s="28">
        <f>SUBTOTAL(9,G421:G427)</f>
        <v>215000</v>
      </c>
      <c r="H420" s="98">
        <f>IF(C420&lt;&gt;0,E420/C420,"-")</f>
        <v>2.106112109188197</v>
      </c>
      <c r="I420" s="98">
        <f>IF(D420&lt;&gt;0,E420/D420,"-")</f>
        <v>1.2458103975535169</v>
      </c>
      <c r="J420" s="2"/>
      <c r="K420"/>
      <c r="L420" s="23"/>
    </row>
    <row r="421" spans="1:12" ht="30" customHeight="1" hidden="1">
      <c r="A421" s="99"/>
      <c r="B421" s="99"/>
      <c r="C421" s="64"/>
      <c r="D421" s="100"/>
      <c r="E421" s="100"/>
      <c r="F421" s="100"/>
      <c r="G421" s="64"/>
      <c r="H421" s="66"/>
      <c r="I421" s="66"/>
      <c r="J421" s="2"/>
      <c r="L421" s="22"/>
    </row>
    <row r="422" spans="1:12" ht="15" customHeight="1">
      <c r="A422" s="99" t="s">
        <v>38</v>
      </c>
      <c r="B422" s="99" t="s">
        <v>118</v>
      </c>
      <c r="C422" s="64">
        <v>19622</v>
      </c>
      <c r="D422" s="64">
        <v>30000</v>
      </c>
      <c r="E422" s="64">
        <v>28309</v>
      </c>
      <c r="F422" s="64">
        <f>G422-D422</f>
        <v>-5000</v>
      </c>
      <c r="G422" s="64">
        <v>25000</v>
      </c>
      <c r="H422" s="66">
        <f>E422/C422</f>
        <v>1.4427173580674753</v>
      </c>
      <c r="I422" s="66">
        <f>IF(D422&lt;&gt;0,E422/D422,"-")</f>
        <v>0.9436333333333333</v>
      </c>
      <c r="J422" s="2"/>
      <c r="L422" s="22"/>
    </row>
    <row r="423" spans="1:12" ht="15" customHeight="1">
      <c r="A423" s="99" t="s">
        <v>39</v>
      </c>
      <c r="B423" s="99" t="s">
        <v>72</v>
      </c>
      <c r="C423" s="64">
        <v>39282</v>
      </c>
      <c r="D423" s="64">
        <v>70800</v>
      </c>
      <c r="E423" s="64">
        <v>98149</v>
      </c>
      <c r="F423" s="64">
        <f>G423-D423</f>
        <v>79200</v>
      </c>
      <c r="G423" s="64">
        <v>150000</v>
      </c>
      <c r="H423" s="66">
        <f>E423/C423</f>
        <v>2.4985744106715546</v>
      </c>
      <c r="I423" s="66">
        <f>IF(D423&lt;&gt;0,E423/D423,"-")</f>
        <v>1.3862853107344633</v>
      </c>
      <c r="J423" s="2"/>
      <c r="L423" s="22"/>
    </row>
    <row r="424" spans="1:12" ht="15" customHeight="1">
      <c r="A424" s="99" t="s">
        <v>40</v>
      </c>
      <c r="B424" s="99" t="s">
        <v>142</v>
      </c>
      <c r="C424" s="64">
        <v>10824</v>
      </c>
      <c r="D424" s="64">
        <v>20000</v>
      </c>
      <c r="E424" s="64">
        <v>15662</v>
      </c>
      <c r="F424" s="64">
        <f>G424-D424</f>
        <v>0</v>
      </c>
      <c r="G424" s="64">
        <v>20000</v>
      </c>
      <c r="H424" s="66">
        <f>E424/C424</f>
        <v>1.446969696969697</v>
      </c>
      <c r="I424" s="66">
        <f>IF(D424&lt;&gt;0,E424/D424,"-")</f>
        <v>0.7831</v>
      </c>
      <c r="J424" s="2"/>
      <c r="L424" s="22"/>
    </row>
    <row r="425" spans="1:12" ht="15" customHeight="1">
      <c r="A425" s="63">
        <v>3225</v>
      </c>
      <c r="B425" s="99" t="s">
        <v>159</v>
      </c>
      <c r="C425" s="64">
        <v>1382</v>
      </c>
      <c r="D425" s="64">
        <v>0</v>
      </c>
      <c r="E425" s="64">
        <v>14790</v>
      </c>
      <c r="F425" s="64">
        <f>G425-D425</f>
        <v>10000</v>
      </c>
      <c r="G425" s="64">
        <v>10000</v>
      </c>
      <c r="H425" s="66">
        <f>E425/C425</f>
        <v>10.701881331403763</v>
      </c>
      <c r="I425" s="66">
        <v>0</v>
      </c>
      <c r="J425" s="2"/>
      <c r="L425" s="22"/>
    </row>
    <row r="426" spans="1:12" ht="15" customHeight="1">
      <c r="A426" s="99" t="s">
        <v>42</v>
      </c>
      <c r="B426" s="99" t="s">
        <v>134</v>
      </c>
      <c r="C426" s="64">
        <v>6261</v>
      </c>
      <c r="D426" s="64">
        <v>10000</v>
      </c>
      <c r="E426" s="64">
        <v>6042</v>
      </c>
      <c r="F426" s="64">
        <f>G426-D426</f>
        <v>0</v>
      </c>
      <c r="G426" s="64">
        <v>10000</v>
      </c>
      <c r="H426" s="66">
        <f>E426/C426</f>
        <v>0.9650215620507906</v>
      </c>
      <c r="I426" s="66">
        <f>IF(D426&lt;&gt;0,E426/D426,"-")</f>
        <v>0.6042</v>
      </c>
      <c r="J426" s="2"/>
      <c r="L426" s="22"/>
    </row>
    <row r="427" spans="1:12" ht="15" hidden="1">
      <c r="A427" s="99"/>
      <c r="B427" s="99"/>
      <c r="C427" s="64"/>
      <c r="D427" s="64"/>
      <c r="E427" s="64"/>
      <c r="F427" s="64"/>
      <c r="G427" s="64"/>
      <c r="H427" s="66"/>
      <c r="I427" s="66"/>
      <c r="J427" s="2"/>
      <c r="L427" s="22"/>
    </row>
    <row r="428" spans="1:12" ht="15" hidden="1">
      <c r="A428" s="99"/>
      <c r="B428" s="99"/>
      <c r="C428" s="64"/>
      <c r="D428" s="64"/>
      <c r="E428" s="64"/>
      <c r="F428" s="64"/>
      <c r="G428" s="64"/>
      <c r="H428" s="66"/>
      <c r="I428" s="66"/>
      <c r="J428" s="2"/>
      <c r="L428" s="22"/>
    </row>
    <row r="429" spans="1:12" ht="19.5" customHeight="1" hidden="1">
      <c r="A429" s="99"/>
      <c r="B429" s="99"/>
      <c r="C429" s="64"/>
      <c r="D429" s="64"/>
      <c r="E429" s="64"/>
      <c r="F429" s="64"/>
      <c r="G429" s="64"/>
      <c r="H429" s="66"/>
      <c r="I429" s="66"/>
      <c r="J429" s="2"/>
      <c r="L429" s="22"/>
    </row>
    <row r="430" spans="1:12" ht="19.5" customHeight="1" hidden="1">
      <c r="A430" s="99"/>
      <c r="B430" s="99"/>
      <c r="C430" s="64"/>
      <c r="D430" s="64"/>
      <c r="E430" s="64"/>
      <c r="F430" s="64"/>
      <c r="G430" s="64"/>
      <c r="H430" s="66"/>
      <c r="I430" s="66"/>
      <c r="J430" s="2"/>
      <c r="L430" s="22"/>
    </row>
    <row r="431" spans="1:12" ht="19.5" customHeight="1" hidden="1">
      <c r="A431" s="99"/>
      <c r="B431" s="99"/>
      <c r="C431" s="64"/>
      <c r="D431" s="64"/>
      <c r="E431" s="64"/>
      <c r="F431" s="64"/>
      <c r="G431" s="64"/>
      <c r="H431" s="66"/>
      <c r="I431" s="66"/>
      <c r="J431" s="2"/>
      <c r="L431" s="22"/>
    </row>
    <row r="432" spans="1:12" s="6" customFormat="1" ht="15" customHeight="1">
      <c r="A432" s="92" t="s">
        <v>19</v>
      </c>
      <c r="B432" s="92" t="s">
        <v>80</v>
      </c>
      <c r="C432" s="25">
        <f>SUBTOTAL(9,C433:C455)</f>
        <v>196640</v>
      </c>
      <c r="D432" s="25">
        <f>SUBTOTAL(9,D433:D455)</f>
        <v>397000</v>
      </c>
      <c r="E432" s="25">
        <f>SUBTOTAL(9,E433:E455)</f>
        <v>231226</v>
      </c>
      <c r="F432" s="25">
        <f>G432-D432</f>
        <v>-65975</v>
      </c>
      <c r="G432" s="25">
        <f>SUBTOTAL(9,G433:G455)</f>
        <v>331025</v>
      </c>
      <c r="H432" s="27">
        <f>IF(C432&lt;&gt;0,E432/C432,"-")</f>
        <v>1.1758848657445078</v>
      </c>
      <c r="I432" s="27">
        <f>IF(D432&lt;&gt;0,E432/D432,"-")</f>
        <v>0.5824332493702771</v>
      </c>
      <c r="J432" s="2"/>
      <c r="K432"/>
      <c r="L432" s="23"/>
    </row>
    <row r="433" spans="1:11" s="6" customFormat="1" ht="30" customHeight="1" hidden="1">
      <c r="A433" s="90"/>
      <c r="B433" s="90"/>
      <c r="C433" s="87"/>
      <c r="D433" s="28"/>
      <c r="E433" s="28"/>
      <c r="F433" s="28"/>
      <c r="G433" s="87"/>
      <c r="H433" s="88"/>
      <c r="I433" s="88"/>
      <c r="J433" s="2"/>
      <c r="K433"/>
    </row>
    <row r="434" spans="1:11" s="6" customFormat="1" ht="409.5" customHeight="1" hidden="1">
      <c r="A434" s="93" t="s">
        <v>19</v>
      </c>
      <c r="B434" s="93" t="s">
        <v>80</v>
      </c>
      <c r="C434" s="59">
        <f>SUBTOTAL(9,C435:C454)</f>
        <v>196640</v>
      </c>
      <c r="D434" s="59">
        <f>SUBTOTAL(9,D435:D454)</f>
        <v>397000</v>
      </c>
      <c r="E434" s="59">
        <f>SUBTOTAL(9,E435:E454)</f>
        <v>231226</v>
      </c>
      <c r="F434" s="59">
        <f>G434-D434</f>
        <v>-65975</v>
      </c>
      <c r="G434" s="59">
        <f>SUBTOTAL(9,G435:G454)</f>
        <v>331025</v>
      </c>
      <c r="H434" s="61">
        <f>IF(C434&lt;&gt;0,E434/C434,"-")</f>
        <v>1.1758848657445078</v>
      </c>
      <c r="I434" s="61">
        <f>IF(D434&lt;&gt;0,E434/D434,"-")</f>
        <v>0.5824332493702771</v>
      </c>
      <c r="J434" s="2"/>
      <c r="K434"/>
    </row>
    <row r="435" spans="1:11" s="6" customFormat="1" ht="30" customHeight="1" hidden="1">
      <c r="A435" s="90"/>
      <c r="B435" s="90"/>
      <c r="C435" s="87"/>
      <c r="D435" s="28"/>
      <c r="E435" s="28"/>
      <c r="F435" s="28"/>
      <c r="G435" s="87"/>
      <c r="H435" s="88"/>
      <c r="I435" s="88"/>
      <c r="J435" s="2"/>
      <c r="K435"/>
    </row>
    <row r="436" spans="1:11" s="6" customFormat="1" ht="409.5" customHeight="1" hidden="1">
      <c r="A436" s="30" t="s">
        <v>19</v>
      </c>
      <c r="B436" s="30" t="s">
        <v>80</v>
      </c>
      <c r="C436" s="31">
        <f>SUBTOTAL(9,C437:C453)</f>
        <v>196640</v>
      </c>
      <c r="D436" s="31">
        <f>SUBTOTAL(9,D437:D453)</f>
        <v>397000</v>
      </c>
      <c r="E436" s="31">
        <f>SUBTOTAL(9,E437:E453)</f>
        <v>231226</v>
      </c>
      <c r="F436" s="31">
        <f>G436-D436</f>
        <v>-65975</v>
      </c>
      <c r="G436" s="31">
        <f>SUBTOTAL(9,G437:G453)</f>
        <v>331025</v>
      </c>
      <c r="H436" s="33">
        <f>IF(C436&lt;&gt;0,E436/C436,"-")</f>
        <v>1.1758848657445078</v>
      </c>
      <c r="I436" s="33">
        <f>IF(D436&lt;&gt;0,E436/D436,"-")</f>
        <v>0.5824332493702771</v>
      </c>
      <c r="J436" s="2"/>
      <c r="K436"/>
    </row>
    <row r="437" spans="1:11" s="6" customFormat="1" ht="30" customHeight="1" hidden="1">
      <c r="A437" s="90"/>
      <c r="B437" s="90"/>
      <c r="C437" s="87"/>
      <c r="D437" s="28"/>
      <c r="E437" s="28"/>
      <c r="F437" s="28"/>
      <c r="G437" s="87"/>
      <c r="H437" s="88"/>
      <c r="I437" s="88"/>
      <c r="J437" s="2"/>
      <c r="K437"/>
    </row>
    <row r="438" spans="1:11" s="6" customFormat="1" ht="409.5" customHeight="1" hidden="1">
      <c r="A438" s="94" t="s">
        <v>19</v>
      </c>
      <c r="B438" s="94" t="s">
        <v>80</v>
      </c>
      <c r="C438" s="95">
        <f>SUBTOTAL(9,C439:C452)</f>
        <v>196640</v>
      </c>
      <c r="D438" s="95">
        <f>SUBTOTAL(9,D439:D452)</f>
        <v>397000</v>
      </c>
      <c r="E438" s="95">
        <f>SUBTOTAL(9,E439:E452)</f>
        <v>231226</v>
      </c>
      <c r="F438" s="95">
        <f>G438-D438</f>
        <v>-65975</v>
      </c>
      <c r="G438" s="95">
        <f>SUBTOTAL(9,G439:G452)</f>
        <v>331025</v>
      </c>
      <c r="H438" s="97">
        <f>IF(C438&lt;&gt;0,E438/C438,"-")</f>
        <v>1.1758848657445078</v>
      </c>
      <c r="I438" s="97">
        <f>IF(D438&lt;&gt;0,E438/D438,"-")</f>
        <v>0.5824332493702771</v>
      </c>
      <c r="J438" s="2"/>
      <c r="K438"/>
    </row>
    <row r="439" spans="1:11" s="6" customFormat="1" ht="22.5" customHeight="1" hidden="1">
      <c r="A439" s="90"/>
      <c r="B439" s="90"/>
      <c r="C439" s="87"/>
      <c r="D439" s="28"/>
      <c r="E439" s="28"/>
      <c r="F439" s="28"/>
      <c r="G439" s="28"/>
      <c r="H439" s="98"/>
      <c r="I439" s="98"/>
      <c r="J439" s="2"/>
      <c r="K439"/>
    </row>
    <row r="440" spans="1:11" s="6" customFormat="1" ht="409.5" customHeight="1" hidden="1">
      <c r="A440" s="86" t="s">
        <v>19</v>
      </c>
      <c r="B440" s="86" t="s">
        <v>80</v>
      </c>
      <c r="C440" s="28">
        <f>SUBTOTAL(9,C441:C451)</f>
        <v>196640</v>
      </c>
      <c r="D440" s="28">
        <f>SUBTOTAL(9,D441:D451)</f>
        <v>397000</v>
      </c>
      <c r="E440" s="28">
        <f>SUBTOTAL(9,E441:E451)</f>
        <v>231226</v>
      </c>
      <c r="F440" s="28">
        <f>G440-D440</f>
        <v>-65975</v>
      </c>
      <c r="G440" s="28">
        <f>SUBTOTAL(9,G441:G451)</f>
        <v>331025</v>
      </c>
      <c r="H440" s="98">
        <f>IF(C440&lt;&gt;0,E440/C440,"-")</f>
        <v>1.1758848657445078</v>
      </c>
      <c r="I440" s="98">
        <f>IF(D440&lt;&gt;0,E440/D440,"-")</f>
        <v>0.5824332493702771</v>
      </c>
      <c r="J440" s="2"/>
      <c r="K440"/>
    </row>
    <row r="441" spans="1:10" ht="30" customHeight="1" hidden="1">
      <c r="A441" s="99"/>
      <c r="B441" s="99"/>
      <c r="C441" s="64"/>
      <c r="D441" s="100"/>
      <c r="E441" s="100"/>
      <c r="F441" s="100"/>
      <c r="G441" s="64"/>
      <c r="H441" s="66"/>
      <c r="I441" s="66"/>
      <c r="J441" s="2"/>
    </row>
    <row r="442" spans="1:10" ht="15" customHeight="1">
      <c r="A442" s="99" t="s">
        <v>43</v>
      </c>
      <c r="B442" s="99" t="s">
        <v>131</v>
      </c>
      <c r="C442" s="64">
        <v>12153</v>
      </c>
      <c r="D442" s="64">
        <v>15000</v>
      </c>
      <c r="E442" s="64">
        <v>9838</v>
      </c>
      <c r="F442" s="64">
        <f aca="true" t="shared" si="3" ref="F442:F450">G442-D442</f>
        <v>-1000</v>
      </c>
      <c r="G442" s="64">
        <v>14000</v>
      </c>
      <c r="H442" s="66">
        <f>E442/C442</f>
        <v>0.8095120546367152</v>
      </c>
      <c r="I442" s="66">
        <f aca="true" t="shared" si="4" ref="I442:I450">IF(D442&lt;&gt;0,E442/D442,"-")</f>
        <v>0.6558666666666667</v>
      </c>
      <c r="J442" s="2"/>
    </row>
    <row r="443" spans="1:10" ht="15" customHeight="1">
      <c r="A443" s="63">
        <v>3232</v>
      </c>
      <c r="B443" s="99" t="s">
        <v>160</v>
      </c>
      <c r="C443" s="64">
        <v>18963</v>
      </c>
      <c r="D443" s="64">
        <v>0</v>
      </c>
      <c r="E443" s="64">
        <v>54705</v>
      </c>
      <c r="F443" s="64">
        <f t="shared" si="3"/>
        <v>60000</v>
      </c>
      <c r="G443" s="64">
        <v>60000</v>
      </c>
      <c r="H443" s="66">
        <f aca="true" t="shared" si="5" ref="H443:H450">E443/C443</f>
        <v>2.884828349944629</v>
      </c>
      <c r="I443" s="66">
        <v>0</v>
      </c>
      <c r="J443" s="2"/>
    </row>
    <row r="444" spans="1:10" ht="15" customHeight="1">
      <c r="A444" s="63">
        <v>3233</v>
      </c>
      <c r="B444" s="99" t="s">
        <v>161</v>
      </c>
      <c r="C444" s="64">
        <v>49176</v>
      </c>
      <c r="D444" s="64">
        <v>0</v>
      </c>
      <c r="E444" s="64">
        <v>18097</v>
      </c>
      <c r="F444" s="64">
        <f t="shared" si="3"/>
        <v>50000</v>
      </c>
      <c r="G444" s="64">
        <v>50000</v>
      </c>
      <c r="H444" s="66">
        <f t="shared" si="5"/>
        <v>0.3680047177484952</v>
      </c>
      <c r="I444" s="66">
        <v>0</v>
      </c>
      <c r="J444" s="2"/>
    </row>
    <row r="445" spans="1:10" ht="15" customHeight="1">
      <c r="A445" s="99" t="s">
        <v>46</v>
      </c>
      <c r="B445" s="99" t="s">
        <v>78</v>
      </c>
      <c r="C445" s="64">
        <v>13681</v>
      </c>
      <c r="D445" s="64">
        <v>10000</v>
      </c>
      <c r="E445" s="64">
        <v>8013</v>
      </c>
      <c r="F445" s="64">
        <f>G445-D445</f>
        <v>5000</v>
      </c>
      <c r="G445" s="64">
        <v>15000</v>
      </c>
      <c r="H445" s="66">
        <f t="shared" si="5"/>
        <v>0.5857027995029603</v>
      </c>
      <c r="I445" s="66">
        <f t="shared" si="4"/>
        <v>0.8013</v>
      </c>
      <c r="J445" s="2"/>
    </row>
    <row r="446" spans="1:10" ht="15" customHeight="1">
      <c r="A446" s="63">
        <v>3235</v>
      </c>
      <c r="B446" s="99" t="s">
        <v>174</v>
      </c>
      <c r="C446" s="64">
        <v>0</v>
      </c>
      <c r="D446" s="64">
        <v>0</v>
      </c>
      <c r="E446" s="64">
        <v>614</v>
      </c>
      <c r="F446" s="64">
        <f>G446-D446</f>
        <v>1000</v>
      </c>
      <c r="G446" s="64">
        <v>1000</v>
      </c>
      <c r="H446" s="66">
        <v>0</v>
      </c>
      <c r="I446" s="66">
        <v>0</v>
      </c>
      <c r="J446" s="2"/>
    </row>
    <row r="447" spans="1:10" ht="15" customHeight="1">
      <c r="A447" s="99" t="s">
        <v>47</v>
      </c>
      <c r="B447" s="99" t="s">
        <v>106</v>
      </c>
      <c r="C447" s="64">
        <v>1240</v>
      </c>
      <c r="D447" s="64">
        <v>2000</v>
      </c>
      <c r="E447" s="64">
        <v>2700</v>
      </c>
      <c r="F447" s="64">
        <f t="shared" si="3"/>
        <v>0</v>
      </c>
      <c r="G447" s="64">
        <v>2000</v>
      </c>
      <c r="H447" s="66">
        <f t="shared" si="5"/>
        <v>2.1774193548387095</v>
      </c>
      <c r="I447" s="66">
        <f t="shared" si="4"/>
        <v>1.35</v>
      </c>
      <c r="J447" s="2"/>
    </row>
    <row r="448" spans="1:10" ht="15" customHeight="1">
      <c r="A448" s="99" t="s">
        <v>48</v>
      </c>
      <c r="B448" s="99" t="s">
        <v>98</v>
      </c>
      <c r="C448" s="64">
        <v>700</v>
      </c>
      <c r="D448" s="64">
        <v>15000</v>
      </c>
      <c r="E448" s="64">
        <v>3629</v>
      </c>
      <c r="F448" s="64">
        <f t="shared" si="3"/>
        <v>-10000</v>
      </c>
      <c r="G448" s="64">
        <v>5000</v>
      </c>
      <c r="H448" s="66">
        <f t="shared" si="5"/>
        <v>5.184285714285714</v>
      </c>
      <c r="I448" s="66">
        <f t="shared" si="4"/>
        <v>0.24193333333333333</v>
      </c>
      <c r="J448" s="2"/>
    </row>
    <row r="449" spans="1:10" ht="15" customHeight="1">
      <c r="A449" s="99" t="s">
        <v>49</v>
      </c>
      <c r="B449" s="99" t="s">
        <v>103</v>
      </c>
      <c r="C449" s="64">
        <v>4935</v>
      </c>
      <c r="D449" s="64">
        <v>15000</v>
      </c>
      <c r="E449" s="64">
        <v>3173</v>
      </c>
      <c r="F449" s="64">
        <f t="shared" si="3"/>
        <v>0</v>
      </c>
      <c r="G449" s="64">
        <v>15000</v>
      </c>
      <c r="H449" s="66">
        <f t="shared" si="5"/>
        <v>0.6429584599797366</v>
      </c>
      <c r="I449" s="66">
        <f t="shared" si="4"/>
        <v>0.21153333333333332</v>
      </c>
      <c r="J449" s="2"/>
    </row>
    <row r="450" spans="1:10" ht="15" customHeight="1">
      <c r="A450" s="99" t="s">
        <v>50</v>
      </c>
      <c r="B450" s="99" t="s">
        <v>73</v>
      </c>
      <c r="C450" s="64">
        <v>95792</v>
      </c>
      <c r="D450" s="64">
        <v>340000</v>
      </c>
      <c r="E450" s="64">
        <v>130457</v>
      </c>
      <c r="F450" s="64">
        <f t="shared" si="3"/>
        <v>-170975</v>
      </c>
      <c r="G450" s="64">
        <v>169025</v>
      </c>
      <c r="H450" s="66">
        <f t="shared" si="5"/>
        <v>1.3618778186069818</v>
      </c>
      <c r="I450" s="66">
        <f t="shared" si="4"/>
        <v>0.3836970588235294</v>
      </c>
      <c r="J450" s="2"/>
    </row>
    <row r="451" spans="1:10" ht="15" hidden="1">
      <c r="A451" s="99"/>
      <c r="B451" s="99"/>
      <c r="C451" s="64"/>
      <c r="D451" s="64"/>
      <c r="E451" s="64"/>
      <c r="F451" s="64"/>
      <c r="G451" s="64"/>
      <c r="H451" s="66" t="str">
        <f>IF(C451&lt;&gt;0,0/C451,"-")</f>
        <v>-</v>
      </c>
      <c r="I451" s="66"/>
      <c r="J451" s="2"/>
    </row>
    <row r="452" spans="1:10" ht="15" hidden="1">
      <c r="A452" s="99"/>
      <c r="B452" s="99"/>
      <c r="C452" s="64"/>
      <c r="D452" s="64"/>
      <c r="E452" s="64"/>
      <c r="F452" s="64"/>
      <c r="G452" s="64"/>
      <c r="H452" s="66" t="str">
        <f>IF(C452&lt;&gt;0,0/C452,"-")</f>
        <v>-</v>
      </c>
      <c r="I452" s="66"/>
      <c r="J452" s="2"/>
    </row>
    <row r="453" spans="1:10" ht="19.5" customHeight="1" hidden="1">
      <c r="A453" s="99"/>
      <c r="B453" s="99"/>
      <c r="C453" s="64"/>
      <c r="D453" s="64"/>
      <c r="E453" s="64"/>
      <c r="F453" s="64"/>
      <c r="G453" s="64"/>
      <c r="H453" s="66" t="str">
        <f>IF(C453&lt;&gt;0,0/C453,"-")</f>
        <v>-</v>
      </c>
      <c r="I453" s="66"/>
      <c r="J453" s="2"/>
    </row>
    <row r="454" spans="1:10" ht="19.5" customHeight="1" hidden="1">
      <c r="A454" s="99"/>
      <c r="B454" s="99"/>
      <c r="C454" s="64"/>
      <c r="D454" s="64"/>
      <c r="E454" s="64"/>
      <c r="F454" s="64"/>
      <c r="G454" s="64"/>
      <c r="H454" s="66" t="str">
        <f>IF(C454&lt;&gt;0,0/C454,"-")</f>
        <v>-</v>
      </c>
      <c r="I454" s="66"/>
      <c r="J454" s="2"/>
    </row>
    <row r="455" spans="1:10" ht="19.5" customHeight="1" hidden="1">
      <c r="A455" s="99"/>
      <c r="B455" s="99"/>
      <c r="C455" s="64"/>
      <c r="D455" s="64"/>
      <c r="E455" s="64"/>
      <c r="F455" s="64"/>
      <c r="G455" s="64"/>
      <c r="H455" s="66" t="str">
        <f>IF(C455&lt;&gt;0,0/C455,"-")</f>
        <v>-</v>
      </c>
      <c r="I455" s="66"/>
      <c r="J455" s="2"/>
    </row>
    <row r="456" spans="1:10" ht="15.75" customHeight="1">
      <c r="A456" s="74">
        <v>324</v>
      </c>
      <c r="B456" s="103" t="s">
        <v>162</v>
      </c>
      <c r="C456" s="75">
        <f>C457</f>
        <v>2797</v>
      </c>
      <c r="D456" s="75">
        <v>0</v>
      </c>
      <c r="E456" s="75">
        <f>E457</f>
        <v>4373</v>
      </c>
      <c r="F456" s="75">
        <v>7800</v>
      </c>
      <c r="G456" s="75">
        <v>7800</v>
      </c>
      <c r="H456" s="77">
        <f>E456/C456</f>
        <v>1.5634608509116912</v>
      </c>
      <c r="I456" s="77">
        <v>0</v>
      </c>
      <c r="J456" s="2"/>
    </row>
    <row r="457" spans="1:10" ht="18" customHeight="1">
      <c r="A457" s="63">
        <v>3241</v>
      </c>
      <c r="B457" s="99" t="s">
        <v>162</v>
      </c>
      <c r="C457" s="64">
        <v>2797</v>
      </c>
      <c r="D457" s="64">
        <v>0</v>
      </c>
      <c r="E457" s="64">
        <v>4373</v>
      </c>
      <c r="F457" s="64">
        <f>G457-D457</f>
        <v>7800</v>
      </c>
      <c r="G457" s="64">
        <v>7800</v>
      </c>
      <c r="H457" s="66">
        <f>E457/C457</f>
        <v>1.5634608509116912</v>
      </c>
      <c r="I457" s="66">
        <v>1</v>
      </c>
      <c r="J457" s="2"/>
    </row>
    <row r="458" spans="1:11" s="6" customFormat="1" ht="15.75" customHeight="1">
      <c r="A458" s="92" t="s">
        <v>20</v>
      </c>
      <c r="B458" s="92" t="s">
        <v>111</v>
      </c>
      <c r="C458" s="25">
        <f>SUBTOTAL(9,C459:C477)</f>
        <v>32183</v>
      </c>
      <c r="D458" s="25">
        <f>SUBTOTAL(9,D459:D477)</f>
        <v>37000</v>
      </c>
      <c r="E458" s="25">
        <f>SUBTOTAL(9,E459:E477)</f>
        <v>18591</v>
      </c>
      <c r="F458" s="25">
        <f>G458-D458</f>
        <v>1000</v>
      </c>
      <c r="G458" s="25">
        <f>SUBTOTAL(9,G459:G477)</f>
        <v>38000</v>
      </c>
      <c r="H458" s="27">
        <f>IF(C458&lt;&gt;0,E458/C458,"-")</f>
        <v>0.5776652269831899</v>
      </c>
      <c r="I458" s="27">
        <f>IF(D458&lt;&gt;0,E458/D458,"-")</f>
        <v>0.5024594594594595</v>
      </c>
      <c r="J458" s="2"/>
      <c r="K458"/>
    </row>
    <row r="459" spans="1:11" s="6" customFormat="1" ht="30" customHeight="1" hidden="1">
      <c r="A459" s="90"/>
      <c r="B459" s="90"/>
      <c r="C459" s="87"/>
      <c r="D459" s="28"/>
      <c r="E459" s="28"/>
      <c r="F459" s="28"/>
      <c r="G459" s="87"/>
      <c r="H459" s="88"/>
      <c r="I459" s="88"/>
      <c r="J459" s="2"/>
      <c r="K459"/>
    </row>
    <row r="460" spans="1:11" s="6" customFormat="1" ht="409.5" customHeight="1" hidden="1">
      <c r="A460" s="93" t="s">
        <v>20</v>
      </c>
      <c r="B460" s="93" t="s">
        <v>111</v>
      </c>
      <c r="C460" s="59">
        <f>SUBTOTAL(9,C461:C476)</f>
        <v>32183</v>
      </c>
      <c r="D460" s="59">
        <f>SUBTOTAL(9,D461:D476)</f>
        <v>37000</v>
      </c>
      <c r="E460" s="59">
        <f>SUBTOTAL(9,E461:E476)</f>
        <v>18591</v>
      </c>
      <c r="F460" s="59">
        <f>G460-D460</f>
        <v>1000</v>
      </c>
      <c r="G460" s="59">
        <f>SUBTOTAL(9,G461:G476)</f>
        <v>38000</v>
      </c>
      <c r="H460" s="61">
        <f>IF(C460&lt;&gt;0,E460/C460,"-")</f>
        <v>0.5776652269831899</v>
      </c>
      <c r="I460" s="61">
        <f>IF(D460&lt;&gt;0,E460/D460,"-")</f>
        <v>0.5024594594594595</v>
      </c>
      <c r="J460" s="2"/>
      <c r="K460"/>
    </row>
    <row r="461" spans="1:11" s="6" customFormat="1" ht="30" customHeight="1" hidden="1">
      <c r="A461" s="90"/>
      <c r="B461" s="90"/>
      <c r="C461" s="87"/>
      <c r="D461" s="28"/>
      <c r="E461" s="28"/>
      <c r="F461" s="28"/>
      <c r="G461" s="87"/>
      <c r="H461" s="88"/>
      <c r="I461" s="88"/>
      <c r="J461" s="2"/>
      <c r="K461"/>
    </row>
    <row r="462" spans="1:11" s="6" customFormat="1" ht="409.5" customHeight="1" hidden="1">
      <c r="A462" s="30" t="s">
        <v>20</v>
      </c>
      <c r="B462" s="30" t="s">
        <v>111</v>
      </c>
      <c r="C462" s="31">
        <f>SUBTOTAL(9,C463:C475)</f>
        <v>32183</v>
      </c>
      <c r="D462" s="31">
        <f>SUBTOTAL(9,D463:D475)</f>
        <v>37000</v>
      </c>
      <c r="E462" s="31">
        <f>SUBTOTAL(9,E463:E475)</f>
        <v>18591</v>
      </c>
      <c r="F462" s="31">
        <f>G462-D462</f>
        <v>1000</v>
      </c>
      <c r="G462" s="31">
        <f>SUBTOTAL(9,G463:G475)</f>
        <v>38000</v>
      </c>
      <c r="H462" s="33">
        <f>IF(C462&lt;&gt;0,E462/C462,"-")</f>
        <v>0.5776652269831899</v>
      </c>
      <c r="I462" s="33">
        <f>IF(D462&lt;&gt;0,E462/D462,"-")</f>
        <v>0.5024594594594595</v>
      </c>
      <c r="J462" s="2"/>
      <c r="K462"/>
    </row>
    <row r="463" spans="1:11" s="6" customFormat="1" ht="30" customHeight="1" hidden="1">
      <c r="A463" s="90"/>
      <c r="B463" s="90"/>
      <c r="C463" s="87"/>
      <c r="D463" s="28"/>
      <c r="E463" s="28"/>
      <c r="F463" s="28"/>
      <c r="G463" s="87"/>
      <c r="H463" s="88"/>
      <c r="I463" s="88"/>
      <c r="J463" s="2"/>
      <c r="K463"/>
    </row>
    <row r="464" spans="1:11" s="6" customFormat="1" ht="409.5" customHeight="1" hidden="1">
      <c r="A464" s="94" t="s">
        <v>20</v>
      </c>
      <c r="B464" s="94" t="s">
        <v>111</v>
      </c>
      <c r="C464" s="95">
        <f>SUBTOTAL(9,C465:C474)</f>
        <v>32183</v>
      </c>
      <c r="D464" s="95">
        <f>SUBTOTAL(9,D465:D474)</f>
        <v>37000</v>
      </c>
      <c r="E464" s="95">
        <f>SUBTOTAL(9,E465:E474)</f>
        <v>18591</v>
      </c>
      <c r="F464" s="95">
        <f>G464-D464</f>
        <v>1000</v>
      </c>
      <c r="G464" s="95">
        <f>SUBTOTAL(9,G465:G474)</f>
        <v>38000</v>
      </c>
      <c r="H464" s="97">
        <f>IF(C464&lt;&gt;0,E464/C464,"-")</f>
        <v>0.5776652269831899</v>
      </c>
      <c r="I464" s="97">
        <f>IF(D464&lt;&gt;0,E464/D464,"-")</f>
        <v>0.5024594594594595</v>
      </c>
      <c r="J464" s="2"/>
      <c r="K464"/>
    </row>
    <row r="465" spans="1:11" s="6" customFormat="1" ht="22.5" customHeight="1" hidden="1">
      <c r="A465" s="90"/>
      <c r="B465" s="90"/>
      <c r="C465" s="87"/>
      <c r="D465" s="28"/>
      <c r="E465" s="28"/>
      <c r="F465" s="28"/>
      <c r="G465" s="28"/>
      <c r="H465" s="98"/>
      <c r="I465" s="98"/>
      <c r="J465" s="2"/>
      <c r="K465"/>
    </row>
    <row r="466" spans="1:11" s="6" customFormat="1" ht="409.5" customHeight="1" hidden="1">
      <c r="A466" s="86" t="s">
        <v>20</v>
      </c>
      <c r="B466" s="86" t="s">
        <v>111</v>
      </c>
      <c r="C466" s="28">
        <f>SUBTOTAL(9,C467:C473)</f>
        <v>32183</v>
      </c>
      <c r="D466" s="28">
        <f>SUBTOTAL(9,D467:D473)</f>
        <v>37000</v>
      </c>
      <c r="E466" s="28">
        <f>SUBTOTAL(9,E467:E473)</f>
        <v>18591</v>
      </c>
      <c r="F466" s="28">
        <f>G466-D466</f>
        <v>1000</v>
      </c>
      <c r="G466" s="28">
        <f>SUBTOTAL(9,G467:G473)</f>
        <v>38000</v>
      </c>
      <c r="H466" s="98">
        <f>IF(C466&lt;&gt;0,E466/C466,"-")</f>
        <v>0.5776652269831899</v>
      </c>
      <c r="I466" s="98">
        <f>IF(D466&lt;&gt;0,E466/D466,"-")</f>
        <v>0.5024594594594595</v>
      </c>
      <c r="J466" s="2"/>
      <c r="K466"/>
    </row>
    <row r="467" spans="1:10" ht="30" customHeight="1" hidden="1">
      <c r="A467" s="99"/>
      <c r="B467" s="99"/>
      <c r="C467" s="64"/>
      <c r="D467" s="100"/>
      <c r="E467" s="100"/>
      <c r="F467" s="100"/>
      <c r="G467" s="64"/>
      <c r="H467" s="66"/>
      <c r="I467" s="66"/>
      <c r="J467" s="2"/>
    </row>
    <row r="468" spans="1:10" ht="15" customHeight="1">
      <c r="A468" s="99" t="s">
        <v>51</v>
      </c>
      <c r="B468" s="99" t="s">
        <v>146</v>
      </c>
      <c r="C468" s="64">
        <v>2139</v>
      </c>
      <c r="D468" s="64">
        <v>3000</v>
      </c>
      <c r="E468" s="64">
        <v>5342</v>
      </c>
      <c r="F468" s="64">
        <f>G468-D468</f>
        <v>1000</v>
      </c>
      <c r="G468" s="64">
        <v>4000</v>
      </c>
      <c r="H468" s="66">
        <f>E468/C468</f>
        <v>2.4974287050023376</v>
      </c>
      <c r="I468" s="66">
        <f>IF(D468&lt;&gt;0,E468/D468,"-")</f>
        <v>1.7806666666666666</v>
      </c>
      <c r="J468" s="2"/>
    </row>
    <row r="469" spans="1:10" ht="15" customHeight="1">
      <c r="A469" s="99" t="s">
        <v>52</v>
      </c>
      <c r="B469" s="99" t="s">
        <v>81</v>
      </c>
      <c r="C469" s="64">
        <v>9340</v>
      </c>
      <c r="D469" s="64">
        <v>5000</v>
      </c>
      <c r="E469" s="64">
        <v>7150</v>
      </c>
      <c r="F469" s="64">
        <f>G469-D469</f>
        <v>0</v>
      </c>
      <c r="G469" s="64">
        <v>5000</v>
      </c>
      <c r="H469" s="66">
        <f>E469/C469</f>
        <v>0.765524625267666</v>
      </c>
      <c r="I469" s="66">
        <f>IF(D469&lt;&gt;0,E469/D469,"-")</f>
        <v>1.43</v>
      </c>
      <c r="J469" s="2"/>
    </row>
    <row r="470" spans="1:10" ht="15" customHeight="1">
      <c r="A470" s="99" t="s">
        <v>53</v>
      </c>
      <c r="B470" s="99" t="s">
        <v>74</v>
      </c>
      <c r="C470" s="64">
        <v>9686</v>
      </c>
      <c r="D470" s="64">
        <v>20000</v>
      </c>
      <c r="E470" s="64">
        <v>4395</v>
      </c>
      <c r="F470" s="64">
        <f>G470-D470</f>
        <v>0</v>
      </c>
      <c r="G470" s="64">
        <v>20000</v>
      </c>
      <c r="H470" s="66">
        <f>E470/C470</f>
        <v>0.4537476770596738</v>
      </c>
      <c r="I470" s="66">
        <f>IF(D470&lt;&gt;0,E470/D470,"-")</f>
        <v>0.21975</v>
      </c>
      <c r="J470" s="2"/>
    </row>
    <row r="471" spans="1:10" ht="15" customHeight="1">
      <c r="A471" s="99" t="s">
        <v>55</v>
      </c>
      <c r="B471" s="99" t="s">
        <v>86</v>
      </c>
      <c r="C471" s="64">
        <v>207</v>
      </c>
      <c r="D471" s="64">
        <v>2000</v>
      </c>
      <c r="E471" s="64">
        <v>190</v>
      </c>
      <c r="F471" s="64">
        <f>G471-D471</f>
        <v>0</v>
      </c>
      <c r="G471" s="64">
        <v>2000</v>
      </c>
      <c r="H471" s="66">
        <f>E471/C471</f>
        <v>0.9178743961352657</v>
      </c>
      <c r="I471" s="66">
        <f>IF(D471&lt;&gt;0,E471/D471,"-")</f>
        <v>0.095</v>
      </c>
      <c r="J471" s="2"/>
    </row>
    <row r="472" spans="1:10" ht="15" customHeight="1">
      <c r="A472" s="99" t="s">
        <v>56</v>
      </c>
      <c r="B472" s="99" t="s">
        <v>111</v>
      </c>
      <c r="C472" s="64">
        <v>10811</v>
      </c>
      <c r="D472" s="64">
        <v>7000</v>
      </c>
      <c r="E472" s="64">
        <v>1514</v>
      </c>
      <c r="F472" s="64">
        <f>G472-D472</f>
        <v>0</v>
      </c>
      <c r="G472" s="64">
        <v>7000</v>
      </c>
      <c r="H472" s="66">
        <f>E472/C472</f>
        <v>0.14004254925538803</v>
      </c>
      <c r="I472" s="66">
        <f>IF(D472&lt;&gt;0,E472/D472,"-")</f>
        <v>0.21628571428571428</v>
      </c>
      <c r="J472" s="2"/>
    </row>
    <row r="473" spans="1:10" ht="15" hidden="1">
      <c r="A473" s="99"/>
      <c r="B473" s="99"/>
      <c r="C473" s="64"/>
      <c r="D473" s="64"/>
      <c r="E473" s="64"/>
      <c r="F473" s="64"/>
      <c r="G473" s="64"/>
      <c r="H473" s="66"/>
      <c r="I473" s="66"/>
      <c r="J473" s="2"/>
    </row>
    <row r="474" spans="1:10" ht="15" hidden="1">
      <c r="A474" s="99"/>
      <c r="B474" s="99"/>
      <c r="C474" s="64"/>
      <c r="D474" s="64"/>
      <c r="E474" s="64"/>
      <c r="F474" s="64"/>
      <c r="G474" s="64"/>
      <c r="H474" s="66"/>
      <c r="I474" s="66"/>
      <c r="J474" s="2"/>
    </row>
    <row r="475" spans="1:10" ht="19.5" customHeight="1" hidden="1">
      <c r="A475" s="99"/>
      <c r="B475" s="99"/>
      <c r="C475" s="64"/>
      <c r="D475" s="64"/>
      <c r="E475" s="64"/>
      <c r="F475" s="64"/>
      <c r="G475" s="64"/>
      <c r="H475" s="66"/>
      <c r="I475" s="66"/>
      <c r="J475" s="2"/>
    </row>
    <row r="476" spans="1:10" ht="19.5" customHeight="1" hidden="1">
      <c r="A476" s="99"/>
      <c r="B476" s="99"/>
      <c r="C476" s="64"/>
      <c r="D476" s="64"/>
      <c r="E476" s="64"/>
      <c r="F476" s="64"/>
      <c r="G476" s="64"/>
      <c r="H476" s="66"/>
      <c r="I476" s="66"/>
      <c r="J476" s="2"/>
    </row>
    <row r="477" spans="1:10" ht="19.5" customHeight="1" hidden="1">
      <c r="A477" s="99"/>
      <c r="B477" s="99"/>
      <c r="C477" s="64"/>
      <c r="D477" s="64"/>
      <c r="E477" s="64"/>
      <c r="F477" s="64"/>
      <c r="G477" s="64"/>
      <c r="H477" s="66"/>
      <c r="I477" s="66"/>
      <c r="J477" s="2"/>
    </row>
    <row r="478" spans="1:10" ht="19.5" customHeight="1" hidden="1">
      <c r="A478" s="99"/>
      <c r="B478" s="99"/>
      <c r="C478" s="64"/>
      <c r="D478" s="64"/>
      <c r="E478" s="64"/>
      <c r="F478" s="64"/>
      <c r="G478" s="64"/>
      <c r="H478" s="66"/>
      <c r="I478" s="66"/>
      <c r="J478" s="2"/>
    </row>
    <row r="479" spans="1:11" s="10" customFormat="1" ht="18" customHeight="1">
      <c r="A479" s="91" t="s">
        <v>6</v>
      </c>
      <c r="B479" s="91" t="s">
        <v>84</v>
      </c>
      <c r="C479" s="54">
        <f>SUBTOTAL(9,C480:C497)</f>
        <v>9398</v>
      </c>
      <c r="D479" s="54">
        <f>SUBTOTAL(9,D480:D497)</f>
        <v>15000</v>
      </c>
      <c r="E479" s="54">
        <f>SUBTOTAL(9,E480:E497)</f>
        <v>13143</v>
      </c>
      <c r="F479" s="54">
        <f>G479-D479</f>
        <v>5000</v>
      </c>
      <c r="G479" s="54">
        <f>SUBTOTAL(9,G480:G497)</f>
        <v>20000</v>
      </c>
      <c r="H479" s="56">
        <f>IF(C479&lt;&gt;0,E479/C479,"-")</f>
        <v>1.3984890402213237</v>
      </c>
      <c r="I479" s="56">
        <f>IF(D479&lt;&gt;0,E479/D479,"-")</f>
        <v>0.8762</v>
      </c>
      <c r="J479" s="2"/>
      <c r="K479"/>
    </row>
    <row r="480" spans="1:11" s="6" customFormat="1" ht="30" customHeight="1" hidden="1">
      <c r="A480" s="90"/>
      <c r="B480" s="90"/>
      <c r="C480" s="87"/>
      <c r="D480" s="28"/>
      <c r="E480" s="28"/>
      <c r="F480" s="28"/>
      <c r="G480" s="87"/>
      <c r="H480" s="88"/>
      <c r="I480" s="88"/>
      <c r="J480" s="2"/>
      <c r="K480"/>
    </row>
    <row r="481" spans="1:11" s="6" customFormat="1" ht="16.5" customHeight="1">
      <c r="A481" s="92" t="s">
        <v>21</v>
      </c>
      <c r="B481" s="92" t="s">
        <v>91</v>
      </c>
      <c r="C481" s="25">
        <f>SUBTOTAL(9,C482:C496)</f>
        <v>9398</v>
      </c>
      <c r="D481" s="25">
        <f>SUBTOTAL(9,D482:D496)</f>
        <v>15000</v>
      </c>
      <c r="E481" s="25">
        <f>SUBTOTAL(9,E482:E496)</f>
        <v>13143</v>
      </c>
      <c r="F481" s="25">
        <f>G481-D481</f>
        <v>5000</v>
      </c>
      <c r="G481" s="25">
        <f>SUBTOTAL(9,G482:G496)</f>
        <v>20000</v>
      </c>
      <c r="H481" s="27">
        <f>IF(C481&lt;&gt;0,E481/C481,"-")</f>
        <v>1.3984890402213237</v>
      </c>
      <c r="I481" s="27">
        <f>IF(D481&lt;&gt;0,E481/D481,"-")</f>
        <v>0.8762</v>
      </c>
      <c r="J481" s="2"/>
      <c r="K481"/>
    </row>
    <row r="482" spans="1:11" s="6" customFormat="1" ht="30" customHeight="1" hidden="1">
      <c r="A482" s="90"/>
      <c r="B482" s="90"/>
      <c r="C482" s="87"/>
      <c r="D482" s="28"/>
      <c r="E482" s="28"/>
      <c r="F482" s="28"/>
      <c r="G482" s="87"/>
      <c r="H482" s="88"/>
      <c r="I482" s="88"/>
      <c r="J482" s="2"/>
      <c r="K482"/>
    </row>
    <row r="483" spans="1:11" s="6" customFormat="1" ht="409.5" customHeight="1" hidden="1">
      <c r="A483" s="93" t="s">
        <v>21</v>
      </c>
      <c r="B483" s="93" t="s">
        <v>91</v>
      </c>
      <c r="C483" s="59">
        <f>SUBTOTAL(9,C484:C495)</f>
        <v>9398</v>
      </c>
      <c r="D483" s="59">
        <f>SUBTOTAL(9,D484:D495)</f>
        <v>15000</v>
      </c>
      <c r="E483" s="59">
        <f>SUBTOTAL(9,E484:E495)</f>
        <v>13143</v>
      </c>
      <c r="F483" s="59">
        <f>G483-D483</f>
        <v>5000</v>
      </c>
      <c r="G483" s="59">
        <f>SUBTOTAL(9,G484:G495)</f>
        <v>20000</v>
      </c>
      <c r="H483" s="61">
        <f>IF(C483&lt;&gt;0,E483/C483,"-")</f>
        <v>1.3984890402213237</v>
      </c>
      <c r="I483" s="61">
        <f>IF(D483&lt;&gt;0,E483/D483,"-")</f>
        <v>0.8762</v>
      </c>
      <c r="J483" s="2"/>
      <c r="K483"/>
    </row>
    <row r="484" spans="1:11" s="6" customFormat="1" ht="30" customHeight="1" hidden="1">
      <c r="A484" s="90"/>
      <c r="B484" s="90"/>
      <c r="C484" s="87"/>
      <c r="D484" s="28"/>
      <c r="E484" s="28"/>
      <c r="F484" s="28"/>
      <c r="G484" s="87"/>
      <c r="H484" s="88"/>
      <c r="I484" s="88"/>
      <c r="J484" s="2"/>
      <c r="K484"/>
    </row>
    <row r="485" spans="1:11" s="6" customFormat="1" ht="409.5" customHeight="1" hidden="1">
      <c r="A485" s="30" t="s">
        <v>21</v>
      </c>
      <c r="B485" s="30" t="s">
        <v>91</v>
      </c>
      <c r="C485" s="31">
        <f>SUBTOTAL(9,C486:C494)</f>
        <v>9398</v>
      </c>
      <c r="D485" s="31">
        <f>SUBTOTAL(9,D486:D494)</f>
        <v>15000</v>
      </c>
      <c r="E485" s="31">
        <f>SUBTOTAL(9,E486:E494)</f>
        <v>13143</v>
      </c>
      <c r="F485" s="31">
        <f>G485-D485</f>
        <v>5000</v>
      </c>
      <c r="G485" s="31">
        <f>SUBTOTAL(9,G486:G494)</f>
        <v>20000</v>
      </c>
      <c r="H485" s="33">
        <f>IF(C485&lt;&gt;0,E485/C485,"-")</f>
        <v>1.3984890402213237</v>
      </c>
      <c r="I485" s="33">
        <f>IF(D485&lt;&gt;0,E485/D485,"-")</f>
        <v>0.8762</v>
      </c>
      <c r="J485" s="2"/>
      <c r="K485"/>
    </row>
    <row r="486" spans="1:11" s="6" customFormat="1" ht="30" customHeight="1" hidden="1">
      <c r="A486" s="90"/>
      <c r="B486" s="90"/>
      <c r="C486" s="87"/>
      <c r="D486" s="28"/>
      <c r="E486" s="28"/>
      <c r="F486" s="28"/>
      <c r="G486" s="87"/>
      <c r="H486" s="88"/>
      <c r="I486" s="88"/>
      <c r="J486" s="2"/>
      <c r="K486"/>
    </row>
    <row r="487" spans="1:11" s="6" customFormat="1" ht="409.5" customHeight="1" hidden="1">
      <c r="A487" s="94" t="s">
        <v>21</v>
      </c>
      <c r="B487" s="94" t="s">
        <v>91</v>
      </c>
      <c r="C487" s="95">
        <f>SUBTOTAL(9,C488:C493)</f>
        <v>9398</v>
      </c>
      <c r="D487" s="95">
        <f>SUBTOTAL(9,D488:D493)</f>
        <v>15000</v>
      </c>
      <c r="E487" s="95">
        <f>SUBTOTAL(9,E488:E493)</f>
        <v>13143</v>
      </c>
      <c r="F487" s="95">
        <f>G487-D487</f>
        <v>5000</v>
      </c>
      <c r="G487" s="95">
        <f>SUBTOTAL(9,G488:G493)</f>
        <v>20000</v>
      </c>
      <c r="H487" s="97">
        <f>IF(C487&lt;&gt;0,E487/C487,"-")</f>
        <v>1.3984890402213237</v>
      </c>
      <c r="I487" s="97">
        <f>IF(D487&lt;&gt;0,E487/D487,"-")</f>
        <v>0.8762</v>
      </c>
      <c r="J487" s="2"/>
      <c r="K487"/>
    </row>
    <row r="488" spans="1:11" s="6" customFormat="1" ht="22.5" customHeight="1" hidden="1">
      <c r="A488" s="90"/>
      <c r="B488" s="90"/>
      <c r="C488" s="87"/>
      <c r="D488" s="28"/>
      <c r="E488" s="28"/>
      <c r="F488" s="28"/>
      <c r="G488" s="28"/>
      <c r="H488" s="98"/>
      <c r="I488" s="98"/>
      <c r="J488" s="2"/>
      <c r="K488"/>
    </row>
    <row r="489" spans="1:11" s="6" customFormat="1" ht="409.5" customHeight="1" hidden="1">
      <c r="A489" s="86" t="s">
        <v>21</v>
      </c>
      <c r="B489" s="86" t="s">
        <v>91</v>
      </c>
      <c r="C489" s="28">
        <f>SUBTOTAL(9,C490:C492)</f>
        <v>9398</v>
      </c>
      <c r="D489" s="28">
        <f>SUBTOTAL(9,D490:D492)</f>
        <v>15000</v>
      </c>
      <c r="E489" s="28">
        <f>SUBTOTAL(9,E490:E492)</f>
        <v>13143</v>
      </c>
      <c r="F489" s="28">
        <f>G489-D489</f>
        <v>5000</v>
      </c>
      <c r="G489" s="28">
        <f>SUBTOTAL(9,G490:G492)</f>
        <v>20000</v>
      </c>
      <c r="H489" s="98">
        <f>IF(C489&lt;&gt;0,E489/C489,"-")</f>
        <v>1.3984890402213237</v>
      </c>
      <c r="I489" s="98">
        <f>IF(D489&lt;&gt;0,E489/D489,"-")</f>
        <v>0.8762</v>
      </c>
      <c r="J489" s="2"/>
      <c r="K489"/>
    </row>
    <row r="490" spans="1:10" ht="30" customHeight="1" hidden="1">
      <c r="A490" s="99"/>
      <c r="B490" s="99"/>
      <c r="C490" s="64"/>
      <c r="D490" s="100"/>
      <c r="E490" s="100"/>
      <c r="F490" s="100"/>
      <c r="G490" s="64"/>
      <c r="H490" s="66"/>
      <c r="I490" s="66"/>
      <c r="J490" s="2"/>
    </row>
    <row r="491" spans="1:10" ht="15" customHeight="1">
      <c r="A491" s="99" t="s">
        <v>57</v>
      </c>
      <c r="B491" s="99" t="s">
        <v>115</v>
      </c>
      <c r="C491" s="64">
        <v>9398</v>
      </c>
      <c r="D491" s="64">
        <v>15000</v>
      </c>
      <c r="E491" s="64">
        <v>13143</v>
      </c>
      <c r="F491" s="64">
        <f>G491-D491</f>
        <v>5000</v>
      </c>
      <c r="G491" s="64">
        <v>20000</v>
      </c>
      <c r="H491" s="66">
        <f>IF(C491&lt;&gt;0,0/C491,"-")</f>
        <v>0</v>
      </c>
      <c r="I491" s="66">
        <f>IF(D491&lt;&gt;0,E491/D491,"-")</f>
        <v>0.8762</v>
      </c>
      <c r="J491" s="2"/>
    </row>
    <row r="492" spans="1:10" ht="15" hidden="1">
      <c r="A492" s="99"/>
      <c r="B492" s="99"/>
      <c r="C492" s="64"/>
      <c r="D492" s="64"/>
      <c r="E492" s="64"/>
      <c r="F492" s="64"/>
      <c r="G492" s="64"/>
      <c r="H492" s="66"/>
      <c r="I492" s="66"/>
      <c r="J492" s="2"/>
    </row>
    <row r="493" spans="1:10" ht="15" hidden="1">
      <c r="A493" s="99"/>
      <c r="B493" s="99"/>
      <c r="C493" s="64"/>
      <c r="D493" s="64"/>
      <c r="E493" s="64"/>
      <c r="F493" s="64"/>
      <c r="G493" s="64"/>
      <c r="H493" s="66"/>
      <c r="I493" s="66"/>
      <c r="J493" s="2"/>
    </row>
    <row r="494" spans="1:10" ht="19.5" customHeight="1" hidden="1">
      <c r="A494" s="99"/>
      <c r="B494" s="99"/>
      <c r="C494" s="64"/>
      <c r="D494" s="64"/>
      <c r="E494" s="64"/>
      <c r="F494" s="64"/>
      <c r="G494" s="64"/>
      <c r="H494" s="66"/>
      <c r="I494" s="66"/>
      <c r="J494" s="2"/>
    </row>
    <row r="495" spans="1:10" ht="19.5" customHeight="1" hidden="1">
      <c r="A495" s="99"/>
      <c r="B495" s="99"/>
      <c r="C495" s="64"/>
      <c r="D495" s="64"/>
      <c r="E495" s="64"/>
      <c r="F495" s="64"/>
      <c r="G495" s="64"/>
      <c r="H495" s="66"/>
      <c r="I495" s="66"/>
      <c r="J495" s="2"/>
    </row>
    <row r="496" spans="1:10" ht="19.5" customHeight="1" hidden="1">
      <c r="A496" s="99"/>
      <c r="B496" s="99"/>
      <c r="C496" s="64"/>
      <c r="D496" s="64"/>
      <c r="E496" s="64"/>
      <c r="F496" s="64"/>
      <c r="G496" s="64"/>
      <c r="H496" s="66"/>
      <c r="I496" s="66"/>
      <c r="J496" s="2"/>
    </row>
    <row r="497" spans="1:10" ht="19.5" customHeight="1" hidden="1">
      <c r="A497" s="99"/>
      <c r="B497" s="99"/>
      <c r="C497" s="64"/>
      <c r="D497" s="64"/>
      <c r="E497" s="64"/>
      <c r="F497" s="64"/>
      <c r="G497" s="64"/>
      <c r="H497" s="66"/>
      <c r="I497" s="66"/>
      <c r="J497" s="2"/>
    </row>
    <row r="498" spans="1:10" ht="19.5" customHeight="1" hidden="1">
      <c r="A498" s="99"/>
      <c r="B498" s="99"/>
      <c r="C498" s="64"/>
      <c r="D498" s="64"/>
      <c r="E498" s="64"/>
      <c r="F498" s="64"/>
      <c r="G498" s="64"/>
      <c r="H498" s="66"/>
      <c r="I498" s="66"/>
      <c r="J498" s="2"/>
    </row>
    <row r="499" spans="1:10" ht="19.5" customHeight="1">
      <c r="A499" s="70">
        <v>38</v>
      </c>
      <c r="B499" s="107" t="s">
        <v>163</v>
      </c>
      <c r="C499" s="71">
        <f>C500</f>
        <v>9000</v>
      </c>
      <c r="D499" s="71">
        <v>0</v>
      </c>
      <c r="E499" s="71">
        <v>0</v>
      </c>
      <c r="F499" s="71">
        <v>0</v>
      </c>
      <c r="G499" s="71">
        <v>0</v>
      </c>
      <c r="H499" s="73">
        <v>0</v>
      </c>
      <c r="I499" s="73">
        <v>0</v>
      </c>
      <c r="J499" s="2"/>
    </row>
    <row r="500" spans="1:10" ht="15.75" customHeight="1">
      <c r="A500" s="108">
        <v>381</v>
      </c>
      <c r="B500" s="106" t="s">
        <v>164</v>
      </c>
      <c r="C500" s="75">
        <f>C501</f>
        <v>9000</v>
      </c>
      <c r="D500" s="75">
        <v>0</v>
      </c>
      <c r="E500" s="75">
        <v>0</v>
      </c>
      <c r="F500" s="75">
        <v>0</v>
      </c>
      <c r="G500" s="75">
        <v>0</v>
      </c>
      <c r="H500" s="77">
        <v>0</v>
      </c>
      <c r="I500" s="77">
        <v>0</v>
      </c>
      <c r="J500" s="2"/>
    </row>
    <row r="501" spans="1:10" ht="15.75" customHeight="1">
      <c r="A501" s="63">
        <v>3811</v>
      </c>
      <c r="B501" s="99" t="s">
        <v>165</v>
      </c>
      <c r="C501" s="64">
        <v>9000</v>
      </c>
      <c r="D501" s="64">
        <v>0</v>
      </c>
      <c r="E501" s="64">
        <v>0</v>
      </c>
      <c r="F501" s="64">
        <v>0</v>
      </c>
      <c r="G501" s="64">
        <v>0</v>
      </c>
      <c r="H501" s="66">
        <v>0</v>
      </c>
      <c r="I501" s="66">
        <v>0</v>
      </c>
      <c r="J501" s="2"/>
    </row>
    <row r="502" spans="1:11" s="10" customFormat="1" ht="18" customHeight="1">
      <c r="A502" s="89" t="s">
        <v>1</v>
      </c>
      <c r="B502" s="89" t="s">
        <v>113</v>
      </c>
      <c r="C502" s="47">
        <f>SUBTOTAL(9,C503:C574)</f>
        <v>998463</v>
      </c>
      <c r="D502" s="47">
        <f>SUBTOTAL(9,D503:D574)</f>
        <v>706500</v>
      </c>
      <c r="E502" s="47">
        <f>SUBTOTAL(9,E503:E574)</f>
        <v>692051</v>
      </c>
      <c r="F502" s="47">
        <f>G502-D502</f>
        <v>-35680</v>
      </c>
      <c r="G502" s="47">
        <f>SUBTOTAL(9,G503:G574)</f>
        <v>670820</v>
      </c>
      <c r="H502" s="49">
        <f>IF(C502&lt;&gt;0,E502/C502,"-")</f>
        <v>0.6931163197835073</v>
      </c>
      <c r="I502" s="49">
        <f>IF(D502&lt;&gt;0,E502/D502,"-")</f>
        <v>0.9795484784147205</v>
      </c>
      <c r="J502" s="2"/>
      <c r="K502"/>
    </row>
    <row r="503" spans="1:11" s="6" customFormat="1" ht="30" customHeight="1" hidden="1">
      <c r="A503" s="90"/>
      <c r="B503" s="86"/>
      <c r="C503" s="28"/>
      <c r="D503" s="28"/>
      <c r="E503" s="28"/>
      <c r="F503" s="28"/>
      <c r="G503" s="87"/>
      <c r="H503" s="88"/>
      <c r="I503" s="88"/>
      <c r="J503" s="2"/>
      <c r="K503"/>
    </row>
    <row r="504" spans="1:11" s="10" customFormat="1" ht="18" customHeight="1">
      <c r="A504" s="91" t="s">
        <v>7</v>
      </c>
      <c r="B504" s="91" t="s">
        <v>119</v>
      </c>
      <c r="C504" s="54">
        <f>SUBTOTAL(9,C505:C573)</f>
        <v>998463</v>
      </c>
      <c r="D504" s="54">
        <f>SUBTOTAL(9,D505:D573)</f>
        <v>706500</v>
      </c>
      <c r="E504" s="54">
        <f>SUBTOTAL(9,E505:E573)</f>
        <v>692051</v>
      </c>
      <c r="F504" s="54">
        <f>G504-D504</f>
        <v>-35680</v>
      </c>
      <c r="G504" s="54">
        <f>SUBTOTAL(9,G505:G573)</f>
        <v>670820</v>
      </c>
      <c r="H504" s="56">
        <f>IF(C504&lt;&gt;0,E504/C504,"-")</f>
        <v>0.6931163197835073</v>
      </c>
      <c r="I504" s="56">
        <f>IF(D504&lt;&gt;0,E504/D504,"-")</f>
        <v>0.9795484784147205</v>
      </c>
      <c r="J504" s="2"/>
      <c r="K504"/>
    </row>
    <row r="505" spans="1:11" s="6" customFormat="1" ht="30" customHeight="1" hidden="1">
      <c r="A505" s="90"/>
      <c r="B505" s="90"/>
      <c r="C505" s="87"/>
      <c r="D505" s="28"/>
      <c r="E505" s="28"/>
      <c r="F505" s="28"/>
      <c r="G505" s="87"/>
      <c r="H505" s="88"/>
      <c r="I505" s="88"/>
      <c r="J505" s="2"/>
      <c r="K505"/>
    </row>
    <row r="506" spans="1:11" s="6" customFormat="1" ht="17.25" customHeight="1">
      <c r="A506" s="92" t="s">
        <v>22</v>
      </c>
      <c r="B506" s="92" t="s">
        <v>112</v>
      </c>
      <c r="C506" s="25">
        <f>SUBTOTAL(9,C507:C521)</f>
        <v>886695</v>
      </c>
      <c r="D506" s="25">
        <f>SUBTOTAL(9,D507:D521)</f>
        <v>600000</v>
      </c>
      <c r="E506" s="25">
        <f>SUBTOTAL(9,E507:E521)</f>
        <v>522792</v>
      </c>
      <c r="F506" s="25">
        <f>G506-D506</f>
        <v>-80000</v>
      </c>
      <c r="G506" s="25">
        <f>SUBTOTAL(9,G507:G521)</f>
        <v>520000</v>
      </c>
      <c r="H506" s="27">
        <f>IF(C506&lt;&gt;0,E506/C506,"-")</f>
        <v>0.589596197114002</v>
      </c>
      <c r="I506" s="27">
        <f>IF(D506&lt;&gt;0,E506/D506,"-")</f>
        <v>0.87132</v>
      </c>
      <c r="J506" s="2"/>
      <c r="K506"/>
    </row>
    <row r="507" spans="1:11" s="6" customFormat="1" ht="30" customHeight="1" hidden="1">
      <c r="A507" s="90"/>
      <c r="B507" s="90"/>
      <c r="C507" s="87"/>
      <c r="D507" s="28"/>
      <c r="E507" s="28"/>
      <c r="F507" s="28"/>
      <c r="G507" s="87"/>
      <c r="H507" s="88"/>
      <c r="I507" s="88"/>
      <c r="J507" s="2"/>
      <c r="K507"/>
    </row>
    <row r="508" spans="1:11" s="6" customFormat="1" ht="409.5" customHeight="1" hidden="1">
      <c r="A508" s="93" t="s">
        <v>22</v>
      </c>
      <c r="B508" s="93" t="s">
        <v>112</v>
      </c>
      <c r="C508" s="59">
        <f>SUBTOTAL(9,C509:C520)</f>
        <v>886695</v>
      </c>
      <c r="D508" s="59">
        <f>SUBTOTAL(9,D509:D520)</f>
        <v>600000</v>
      </c>
      <c r="E508" s="59">
        <f>SUBTOTAL(9,E509:E520)</f>
        <v>522792</v>
      </c>
      <c r="F508" s="59">
        <f>G508-D508</f>
        <v>-80000</v>
      </c>
      <c r="G508" s="59">
        <f>SUBTOTAL(9,G509:G520)</f>
        <v>520000</v>
      </c>
      <c r="H508" s="61">
        <f>IF(C508&lt;&gt;0,E508/C508,"-")</f>
        <v>0.589596197114002</v>
      </c>
      <c r="I508" s="61">
        <f>IF(D508&lt;&gt;0,E508/D508,"-")</f>
        <v>0.87132</v>
      </c>
      <c r="J508" s="2"/>
      <c r="K508"/>
    </row>
    <row r="509" spans="1:11" s="6" customFormat="1" ht="30" customHeight="1" hidden="1">
      <c r="A509" s="90"/>
      <c r="B509" s="90"/>
      <c r="C509" s="87"/>
      <c r="D509" s="28"/>
      <c r="E509" s="28"/>
      <c r="F509" s="28"/>
      <c r="G509" s="87"/>
      <c r="H509" s="88"/>
      <c r="I509" s="88"/>
      <c r="J509" s="2"/>
      <c r="K509"/>
    </row>
    <row r="510" spans="1:11" s="6" customFormat="1" ht="409.5" customHeight="1" hidden="1">
      <c r="A510" s="30" t="s">
        <v>22</v>
      </c>
      <c r="B510" s="30" t="s">
        <v>112</v>
      </c>
      <c r="C510" s="31">
        <f>SUBTOTAL(9,C511:C519)</f>
        <v>886695</v>
      </c>
      <c r="D510" s="31">
        <f>SUBTOTAL(9,D511:D519)</f>
        <v>600000</v>
      </c>
      <c r="E510" s="31">
        <f>SUBTOTAL(9,E511:E519)</f>
        <v>522792</v>
      </c>
      <c r="F510" s="31">
        <f>G510-D510</f>
        <v>-80000</v>
      </c>
      <c r="G510" s="31">
        <f>SUBTOTAL(9,G511:G519)</f>
        <v>520000</v>
      </c>
      <c r="H510" s="33">
        <f>IF(C510&lt;&gt;0,E510/C510,"-")</f>
        <v>0.589596197114002</v>
      </c>
      <c r="I510" s="33">
        <f>IF(D510&lt;&gt;0,E510/D510,"-")</f>
        <v>0.87132</v>
      </c>
      <c r="J510" s="2"/>
      <c r="K510"/>
    </row>
    <row r="511" spans="1:11" s="6" customFormat="1" ht="30" customHeight="1" hidden="1">
      <c r="A511" s="90"/>
      <c r="B511" s="90"/>
      <c r="C511" s="87"/>
      <c r="D511" s="28"/>
      <c r="E511" s="28"/>
      <c r="F511" s="28"/>
      <c r="G511" s="87"/>
      <c r="H511" s="88"/>
      <c r="I511" s="88"/>
      <c r="J511" s="2"/>
      <c r="K511"/>
    </row>
    <row r="512" spans="1:11" s="6" customFormat="1" ht="409.5" customHeight="1" hidden="1">
      <c r="A512" s="94" t="s">
        <v>22</v>
      </c>
      <c r="B512" s="94" t="s">
        <v>112</v>
      </c>
      <c r="C512" s="95">
        <f>SUBTOTAL(9,C513:C518)</f>
        <v>886695</v>
      </c>
      <c r="D512" s="95">
        <f>SUBTOTAL(9,D513:D518)</f>
        <v>600000</v>
      </c>
      <c r="E512" s="95">
        <f>SUBTOTAL(9,E513:E518)</f>
        <v>522792</v>
      </c>
      <c r="F512" s="95">
        <f>G512-D512</f>
        <v>-80000</v>
      </c>
      <c r="G512" s="95">
        <f>SUBTOTAL(9,G513:G518)</f>
        <v>520000</v>
      </c>
      <c r="H512" s="97">
        <f>IF(C512&lt;&gt;0,E512/C512,"-")</f>
        <v>0.589596197114002</v>
      </c>
      <c r="I512" s="97">
        <f>IF(D512&lt;&gt;0,E512/D512,"-")</f>
        <v>0.87132</v>
      </c>
      <c r="J512" s="2"/>
      <c r="K512"/>
    </row>
    <row r="513" spans="1:11" s="6" customFormat="1" ht="22.5" customHeight="1" hidden="1">
      <c r="A513" s="90"/>
      <c r="B513" s="90"/>
      <c r="C513" s="87"/>
      <c r="D513" s="28"/>
      <c r="E513" s="28"/>
      <c r="F513" s="28"/>
      <c r="G513" s="28"/>
      <c r="H513" s="98"/>
      <c r="I513" s="98"/>
      <c r="J513" s="2"/>
      <c r="K513"/>
    </row>
    <row r="514" spans="1:11" s="6" customFormat="1" ht="409.5" customHeight="1" hidden="1">
      <c r="A514" s="86" t="s">
        <v>22</v>
      </c>
      <c r="B514" s="86" t="s">
        <v>112</v>
      </c>
      <c r="C514" s="28">
        <f>SUBTOTAL(9,C515:C517)</f>
        <v>886695</v>
      </c>
      <c r="D514" s="28">
        <f>SUBTOTAL(9,D515:D517)</f>
        <v>600000</v>
      </c>
      <c r="E514" s="28">
        <f>SUBTOTAL(9,E515:E517)</f>
        <v>522792</v>
      </c>
      <c r="F514" s="28">
        <f>G514-D514</f>
        <v>-80000</v>
      </c>
      <c r="G514" s="28">
        <f>SUBTOTAL(9,G515:G517)</f>
        <v>520000</v>
      </c>
      <c r="H514" s="98">
        <f>IF(C514&lt;&gt;0,E514/C514,"-")</f>
        <v>0.589596197114002</v>
      </c>
      <c r="I514" s="98">
        <f>IF(D514&lt;&gt;0,E514/D514,"-")</f>
        <v>0.87132</v>
      </c>
      <c r="J514" s="2"/>
      <c r="K514"/>
    </row>
    <row r="515" spans="1:10" ht="0.75" customHeight="1">
      <c r="A515" s="99"/>
      <c r="B515" s="99"/>
      <c r="C515" s="64"/>
      <c r="D515" s="100"/>
      <c r="E515" s="100"/>
      <c r="F515" s="100"/>
      <c r="G515" s="64"/>
      <c r="H515" s="66"/>
      <c r="I515" s="66"/>
      <c r="J515" s="2"/>
    </row>
    <row r="516" spans="1:10" ht="15" customHeight="1">
      <c r="A516" s="99" t="s">
        <v>58</v>
      </c>
      <c r="B516" s="99" t="s">
        <v>122</v>
      </c>
      <c r="C516" s="64">
        <v>886695</v>
      </c>
      <c r="D516" s="64">
        <v>600000</v>
      </c>
      <c r="E516" s="64">
        <v>522792</v>
      </c>
      <c r="F516" s="64">
        <f>G516-D516</f>
        <v>-80000</v>
      </c>
      <c r="G516" s="64">
        <v>520000</v>
      </c>
      <c r="H516" s="66">
        <f>E516/C516</f>
        <v>0.589596197114002</v>
      </c>
      <c r="I516" s="66">
        <f>IF(D516&lt;&gt;0,E516/D516,"-")</f>
        <v>0.87132</v>
      </c>
      <c r="J516" s="2"/>
    </row>
    <row r="517" spans="1:10" ht="15" hidden="1">
      <c r="A517" s="99"/>
      <c r="B517" s="99"/>
      <c r="C517" s="64"/>
      <c r="D517" s="64"/>
      <c r="E517" s="64"/>
      <c r="F517" s="64"/>
      <c r="G517" s="64"/>
      <c r="H517" s="66"/>
      <c r="I517" s="66"/>
      <c r="J517" s="2"/>
    </row>
    <row r="518" spans="1:10" ht="15" hidden="1">
      <c r="A518" s="99"/>
      <c r="B518" s="99"/>
      <c r="C518" s="64"/>
      <c r="D518" s="64"/>
      <c r="E518" s="64"/>
      <c r="F518" s="64"/>
      <c r="G518" s="64"/>
      <c r="H518" s="66"/>
      <c r="I518" s="66"/>
      <c r="J518" s="2"/>
    </row>
    <row r="519" spans="1:10" ht="19.5" customHeight="1" hidden="1">
      <c r="A519" s="99"/>
      <c r="B519" s="99"/>
      <c r="C519" s="64"/>
      <c r="D519" s="64"/>
      <c r="E519" s="64"/>
      <c r="F519" s="64"/>
      <c r="G519" s="64"/>
      <c r="H519" s="66"/>
      <c r="I519" s="66"/>
      <c r="J519" s="2"/>
    </row>
    <row r="520" spans="1:10" ht="19.5" customHeight="1" hidden="1">
      <c r="A520" s="99"/>
      <c r="B520" s="99"/>
      <c r="C520" s="64"/>
      <c r="D520" s="64"/>
      <c r="E520" s="64"/>
      <c r="F520" s="64"/>
      <c r="G520" s="64"/>
      <c r="H520" s="66"/>
      <c r="I520" s="66"/>
      <c r="J520" s="2"/>
    </row>
    <row r="521" spans="1:10" ht="19.5" customHeight="1" hidden="1">
      <c r="A521" s="99"/>
      <c r="B521" s="99"/>
      <c r="C521" s="64"/>
      <c r="D521" s="64"/>
      <c r="E521" s="64"/>
      <c r="F521" s="64"/>
      <c r="G521" s="64"/>
      <c r="H521" s="66"/>
      <c r="I521" s="66"/>
      <c r="J521" s="2"/>
    </row>
    <row r="522" spans="1:11" s="6" customFormat="1" ht="18" customHeight="1">
      <c r="A522" s="92" t="s">
        <v>23</v>
      </c>
      <c r="B522" s="92" t="s">
        <v>87</v>
      </c>
      <c r="C522" s="25">
        <f>SUBTOTAL(9,C523:C539)</f>
        <v>111633</v>
      </c>
      <c r="D522" s="25">
        <f>SUBTOTAL(9,D523:D539)</f>
        <v>70000</v>
      </c>
      <c r="E522" s="25">
        <f>SUBTOTAL(9,E523:E539)</f>
        <v>130775</v>
      </c>
      <c r="F522" s="25">
        <f>G522-D522</f>
        <v>40900</v>
      </c>
      <c r="G522" s="25">
        <f>SUBTOTAL(9,G523:G539)</f>
        <v>110900</v>
      </c>
      <c r="H522" s="27">
        <f>IF(C522&lt;&gt;0,E522/C522,"-")</f>
        <v>1.1714725932296006</v>
      </c>
      <c r="I522" s="27">
        <f>IF(D522&lt;&gt;0,E522/D522,"-")</f>
        <v>1.8682142857142856</v>
      </c>
      <c r="J522" s="2"/>
      <c r="K522"/>
    </row>
    <row r="523" spans="1:11" s="6" customFormat="1" ht="30" customHeight="1" hidden="1">
      <c r="A523" s="90"/>
      <c r="B523" s="90"/>
      <c r="C523" s="87"/>
      <c r="D523" s="28"/>
      <c r="E523" s="28"/>
      <c r="F523" s="28"/>
      <c r="G523" s="87"/>
      <c r="H523" s="88"/>
      <c r="I523" s="88"/>
      <c r="J523" s="2"/>
      <c r="K523"/>
    </row>
    <row r="524" spans="1:11" s="6" customFormat="1" ht="409.5" customHeight="1" hidden="1">
      <c r="A524" s="93" t="s">
        <v>23</v>
      </c>
      <c r="B524" s="93" t="s">
        <v>87</v>
      </c>
      <c r="C524" s="59">
        <f>SUBTOTAL(9,C525:C538)</f>
        <v>111633</v>
      </c>
      <c r="D524" s="59">
        <f>SUBTOTAL(9,D525:D538)</f>
        <v>70000</v>
      </c>
      <c r="E524" s="59">
        <f>SUBTOTAL(9,E525:E538)</f>
        <v>130775</v>
      </c>
      <c r="F524" s="59">
        <f>G524-D524</f>
        <v>40900</v>
      </c>
      <c r="G524" s="59">
        <f>SUBTOTAL(9,G525:G538)</f>
        <v>110900</v>
      </c>
      <c r="H524" s="61">
        <f>IF(C524&lt;&gt;0,E524/C524,"-")</f>
        <v>1.1714725932296006</v>
      </c>
      <c r="I524" s="61">
        <f>IF(D524&lt;&gt;0,E524/D524,"-")</f>
        <v>1.8682142857142856</v>
      </c>
      <c r="J524" s="2"/>
      <c r="K524"/>
    </row>
    <row r="525" spans="1:11" s="6" customFormat="1" ht="30" customHeight="1" hidden="1">
      <c r="A525" s="90"/>
      <c r="B525" s="90"/>
      <c r="C525" s="87"/>
      <c r="D525" s="28"/>
      <c r="E525" s="28"/>
      <c r="F525" s="28"/>
      <c r="G525" s="87"/>
      <c r="H525" s="88"/>
      <c r="I525" s="88"/>
      <c r="J525" s="2"/>
      <c r="K525"/>
    </row>
    <row r="526" spans="1:11" s="6" customFormat="1" ht="409.5" customHeight="1" hidden="1">
      <c r="A526" s="30" t="s">
        <v>23</v>
      </c>
      <c r="B526" s="30" t="s">
        <v>87</v>
      </c>
      <c r="C526" s="31">
        <f>SUBTOTAL(9,C527:C537)</f>
        <v>111633</v>
      </c>
      <c r="D526" s="31">
        <f>SUBTOTAL(9,D527:D537)</f>
        <v>70000</v>
      </c>
      <c r="E526" s="31">
        <f>SUBTOTAL(9,E527:E537)</f>
        <v>130775</v>
      </c>
      <c r="F526" s="31">
        <f>G526-D526</f>
        <v>40900</v>
      </c>
      <c r="G526" s="31">
        <f>SUBTOTAL(9,G527:G537)</f>
        <v>110900</v>
      </c>
      <c r="H526" s="33">
        <f>IF(C526&lt;&gt;0,E526/C526,"-")</f>
        <v>1.1714725932296006</v>
      </c>
      <c r="I526" s="33">
        <f>IF(D526&lt;&gt;0,E526/D526,"-")</f>
        <v>1.8682142857142856</v>
      </c>
      <c r="J526" s="2"/>
      <c r="K526"/>
    </row>
    <row r="527" spans="1:11" s="6" customFormat="1" ht="30" customHeight="1" hidden="1">
      <c r="A527" s="90"/>
      <c r="B527" s="90"/>
      <c r="C527" s="87"/>
      <c r="D527" s="28"/>
      <c r="E527" s="28"/>
      <c r="F527" s="28"/>
      <c r="G527" s="87"/>
      <c r="H527" s="88"/>
      <c r="I527" s="88"/>
      <c r="J527" s="2"/>
      <c r="K527"/>
    </row>
    <row r="528" spans="1:11" s="6" customFormat="1" ht="409.5" customHeight="1" hidden="1">
      <c r="A528" s="94" t="s">
        <v>23</v>
      </c>
      <c r="B528" s="94" t="s">
        <v>87</v>
      </c>
      <c r="C528" s="95">
        <f>SUBTOTAL(9,C529:C536)</f>
        <v>111633</v>
      </c>
      <c r="D528" s="95">
        <f>SUBTOTAL(9,D529:D536)</f>
        <v>70000</v>
      </c>
      <c r="E528" s="95">
        <f>SUBTOTAL(9,E529:E536)</f>
        <v>130775</v>
      </c>
      <c r="F528" s="95">
        <f>G528-D528</f>
        <v>40900</v>
      </c>
      <c r="G528" s="95">
        <f>SUBTOTAL(9,G529:G536)</f>
        <v>110900</v>
      </c>
      <c r="H528" s="97">
        <f>IF(C528&lt;&gt;0,E528/C528,"-")</f>
        <v>1.1714725932296006</v>
      </c>
      <c r="I528" s="97">
        <f>IF(D528&lt;&gt;0,E528/D528,"-")</f>
        <v>1.8682142857142856</v>
      </c>
      <c r="J528" s="2"/>
      <c r="K528"/>
    </row>
    <row r="529" spans="1:11" s="6" customFormat="1" ht="22.5" customHeight="1" hidden="1">
      <c r="A529" s="90"/>
      <c r="B529" s="90"/>
      <c r="C529" s="87"/>
      <c r="D529" s="28"/>
      <c r="E529" s="28"/>
      <c r="F529" s="28"/>
      <c r="G529" s="28"/>
      <c r="H529" s="98"/>
      <c r="I529" s="98"/>
      <c r="J529" s="2"/>
      <c r="K529"/>
    </row>
    <row r="530" spans="1:11" s="6" customFormat="1" ht="409.5" customHeight="1" hidden="1">
      <c r="A530" s="86" t="s">
        <v>23</v>
      </c>
      <c r="B530" s="86" t="s">
        <v>87</v>
      </c>
      <c r="C530" s="28">
        <f>SUBTOTAL(9,C531:C535)</f>
        <v>111633</v>
      </c>
      <c r="D530" s="28">
        <f>SUBTOTAL(9,D531:D535)</f>
        <v>70000</v>
      </c>
      <c r="E530" s="28">
        <f>SUBTOTAL(9,E531:E535)</f>
        <v>130775</v>
      </c>
      <c r="F530" s="28">
        <f>G530-D530</f>
        <v>40900</v>
      </c>
      <c r="G530" s="28">
        <f>SUBTOTAL(9,G531:G535)</f>
        <v>110900</v>
      </c>
      <c r="H530" s="98">
        <f>IF(C530&lt;&gt;0,E530/C530,"-")</f>
        <v>1.1714725932296006</v>
      </c>
      <c r="I530" s="98">
        <f>IF(D530&lt;&gt;0,E530/D530,"-")</f>
        <v>1.8682142857142856</v>
      </c>
      <c r="J530" s="2"/>
      <c r="K530"/>
    </row>
    <row r="531" spans="1:10" ht="30" customHeight="1" hidden="1">
      <c r="A531" s="99"/>
      <c r="B531" s="99"/>
      <c r="C531" s="64"/>
      <c r="D531" s="100"/>
      <c r="E531" s="100"/>
      <c r="F531" s="100"/>
      <c r="G531" s="64"/>
      <c r="H531" s="66"/>
      <c r="I531" s="66"/>
      <c r="J531" s="2"/>
    </row>
    <row r="532" spans="1:10" ht="15" customHeight="1">
      <c r="A532" s="99" t="s">
        <v>59</v>
      </c>
      <c r="B532" s="99" t="s">
        <v>124</v>
      </c>
      <c r="C532" s="64">
        <v>77817</v>
      </c>
      <c r="D532" s="64">
        <v>30000</v>
      </c>
      <c r="E532" s="64">
        <v>26180</v>
      </c>
      <c r="F532" s="64">
        <f>G532-D532</f>
        <v>0</v>
      </c>
      <c r="G532" s="64">
        <v>30000</v>
      </c>
      <c r="H532" s="66">
        <f>E532/C532</f>
        <v>0.33643034298418084</v>
      </c>
      <c r="I532" s="64">
        <v>87.27</v>
      </c>
      <c r="J532" s="2"/>
    </row>
    <row r="533" spans="1:10" ht="15" customHeight="1">
      <c r="A533" s="63">
        <v>4223</v>
      </c>
      <c r="B533" s="99" t="s">
        <v>175</v>
      </c>
      <c r="C533" s="64">
        <v>0</v>
      </c>
      <c r="D533" s="64">
        <v>0</v>
      </c>
      <c r="E533" s="64">
        <v>18212</v>
      </c>
      <c r="F533" s="64"/>
      <c r="G533" s="64">
        <v>900</v>
      </c>
      <c r="H533" s="66">
        <v>0</v>
      </c>
      <c r="I533" s="66">
        <v>0</v>
      </c>
      <c r="J533" s="2"/>
    </row>
    <row r="534" spans="1:10" ht="15" customHeight="1">
      <c r="A534" s="99" t="s">
        <v>60</v>
      </c>
      <c r="B534" s="99" t="s">
        <v>136</v>
      </c>
      <c r="C534" s="64">
        <v>33816</v>
      </c>
      <c r="D534" s="64">
        <v>40000</v>
      </c>
      <c r="E534" s="64">
        <v>86383</v>
      </c>
      <c r="F534" s="64">
        <f>G534-D534</f>
        <v>40000</v>
      </c>
      <c r="G534" s="64">
        <v>80000</v>
      </c>
      <c r="H534" s="66">
        <f>E534/C534</f>
        <v>2.554500828010409</v>
      </c>
      <c r="I534" s="66">
        <f>IF(D534&lt;&gt;0,E534/D534,"-")</f>
        <v>2.159575</v>
      </c>
      <c r="J534" s="2"/>
    </row>
    <row r="535" spans="1:10" ht="15" hidden="1">
      <c r="A535" s="99"/>
      <c r="B535" s="99"/>
      <c r="C535" s="64"/>
      <c r="D535" s="64"/>
      <c r="E535" s="64"/>
      <c r="F535" s="64"/>
      <c r="G535" s="64"/>
      <c r="H535" s="66"/>
      <c r="I535" s="66"/>
      <c r="J535" s="2"/>
    </row>
    <row r="536" spans="1:10" ht="15" hidden="1">
      <c r="A536" s="99"/>
      <c r="B536" s="99"/>
      <c r="C536" s="64"/>
      <c r="D536" s="64"/>
      <c r="E536" s="64"/>
      <c r="F536" s="64"/>
      <c r="G536" s="64"/>
      <c r="H536" s="66"/>
      <c r="I536" s="66"/>
      <c r="J536" s="2"/>
    </row>
    <row r="537" spans="1:10" ht="19.5" customHeight="1" hidden="1">
      <c r="A537" s="99"/>
      <c r="B537" s="99"/>
      <c r="C537" s="64"/>
      <c r="D537" s="64"/>
      <c r="E537" s="64"/>
      <c r="F537" s="64"/>
      <c r="G537" s="64"/>
      <c r="H537" s="66"/>
      <c r="I537" s="66"/>
      <c r="J537" s="2"/>
    </row>
    <row r="538" spans="1:10" ht="19.5" customHeight="1" hidden="1">
      <c r="A538" s="99"/>
      <c r="B538" s="99"/>
      <c r="C538" s="64"/>
      <c r="D538" s="64"/>
      <c r="E538" s="64"/>
      <c r="F538" s="64"/>
      <c r="G538" s="64"/>
      <c r="H538" s="66"/>
      <c r="I538" s="66"/>
      <c r="J538" s="2"/>
    </row>
    <row r="539" spans="1:10" ht="19.5" customHeight="1" hidden="1">
      <c r="A539" s="99"/>
      <c r="B539" s="99"/>
      <c r="C539" s="64"/>
      <c r="D539" s="64"/>
      <c r="E539" s="64"/>
      <c r="F539" s="64"/>
      <c r="G539" s="64"/>
      <c r="H539" s="66"/>
      <c r="I539" s="66"/>
      <c r="J539" s="2"/>
    </row>
    <row r="540" spans="1:11" s="6" customFormat="1" ht="18" customHeight="1">
      <c r="A540" s="92" t="s">
        <v>24</v>
      </c>
      <c r="B540" s="92" t="s">
        <v>141</v>
      </c>
      <c r="C540" s="25">
        <f>SUBTOTAL(9,C541:C555)</f>
        <v>135</v>
      </c>
      <c r="D540" s="25">
        <f>SUBTOTAL(9,D541:D555)</f>
        <v>500</v>
      </c>
      <c r="E540" s="25">
        <f>SUBTOTAL(9,E541:E555)</f>
        <v>2322</v>
      </c>
      <c r="F540" s="25">
        <f>G540-D540</f>
        <v>3420</v>
      </c>
      <c r="G540" s="25">
        <f>SUBTOTAL(9,G541:G556)</f>
        <v>3920</v>
      </c>
      <c r="H540" s="27">
        <f>IF(C540&lt;&gt;0,E540/C540,"-")</f>
        <v>17.2</v>
      </c>
      <c r="I540" s="27">
        <f>IF(D540&lt;&gt;0,E540/D540,"-")</f>
        <v>4.644</v>
      </c>
      <c r="J540" s="2"/>
      <c r="K540"/>
    </row>
    <row r="541" spans="1:11" s="6" customFormat="1" ht="30" customHeight="1" hidden="1">
      <c r="A541" s="90"/>
      <c r="B541" s="90"/>
      <c r="C541" s="87"/>
      <c r="D541" s="28"/>
      <c r="E541" s="28"/>
      <c r="F541" s="28"/>
      <c r="G541" s="87"/>
      <c r="H541" s="88"/>
      <c r="I541" s="88"/>
      <c r="J541" s="2"/>
      <c r="K541"/>
    </row>
    <row r="542" spans="1:11" s="6" customFormat="1" ht="409.5" customHeight="1" hidden="1">
      <c r="A542" s="93" t="s">
        <v>24</v>
      </c>
      <c r="B542" s="93" t="s">
        <v>141</v>
      </c>
      <c r="C542" s="59">
        <f>SUBTOTAL(9,C543:C554)</f>
        <v>135</v>
      </c>
      <c r="D542" s="59">
        <f>SUBTOTAL(9,D543:D554)</f>
        <v>500</v>
      </c>
      <c r="E542" s="59">
        <f>SUBTOTAL(9,E543:E554)</f>
        <v>2322</v>
      </c>
      <c r="F542" s="59">
        <f>G542-D542</f>
        <v>2500</v>
      </c>
      <c r="G542" s="59">
        <f>SUBTOTAL(9,G543:G554)</f>
        <v>3000</v>
      </c>
      <c r="H542" s="61">
        <f>IF(C542&lt;&gt;0,E542/C542,"-")</f>
        <v>17.2</v>
      </c>
      <c r="I542" s="61">
        <f>IF(D542&lt;&gt;0,E542/D542,"-")</f>
        <v>4.644</v>
      </c>
      <c r="J542" s="2"/>
      <c r="K542"/>
    </row>
    <row r="543" spans="1:11" s="6" customFormat="1" ht="30" customHeight="1" hidden="1">
      <c r="A543" s="90"/>
      <c r="B543" s="90"/>
      <c r="C543" s="87"/>
      <c r="D543" s="28"/>
      <c r="E543" s="28"/>
      <c r="F543" s="28"/>
      <c r="G543" s="87"/>
      <c r="H543" s="88"/>
      <c r="I543" s="88"/>
      <c r="J543" s="2"/>
      <c r="K543"/>
    </row>
    <row r="544" spans="1:11" s="6" customFormat="1" ht="409.5" customHeight="1" hidden="1">
      <c r="A544" s="30" t="s">
        <v>24</v>
      </c>
      <c r="B544" s="30" t="s">
        <v>141</v>
      </c>
      <c r="C544" s="31">
        <f>SUBTOTAL(9,C545:C553)</f>
        <v>135</v>
      </c>
      <c r="D544" s="31">
        <f>SUBTOTAL(9,D545:D553)</f>
        <v>500</v>
      </c>
      <c r="E544" s="31">
        <f>SUBTOTAL(9,E545:E553)</f>
        <v>2322</v>
      </c>
      <c r="F544" s="31">
        <f>G544-D544</f>
        <v>2500</v>
      </c>
      <c r="G544" s="31">
        <f>SUBTOTAL(9,G545:G553)</f>
        <v>3000</v>
      </c>
      <c r="H544" s="33">
        <f>IF(C544&lt;&gt;0,E544/C544,"-")</f>
        <v>17.2</v>
      </c>
      <c r="I544" s="33">
        <f>IF(D544&lt;&gt;0,E544/D544,"-")</f>
        <v>4.644</v>
      </c>
      <c r="J544" s="2"/>
      <c r="K544"/>
    </row>
    <row r="545" spans="1:11" s="6" customFormat="1" ht="30" customHeight="1" hidden="1">
      <c r="A545" s="90"/>
      <c r="B545" s="90"/>
      <c r="C545" s="87"/>
      <c r="D545" s="28"/>
      <c r="E545" s="28"/>
      <c r="F545" s="28"/>
      <c r="G545" s="87"/>
      <c r="H545" s="88"/>
      <c r="I545" s="88"/>
      <c r="J545" s="2"/>
      <c r="K545"/>
    </row>
    <row r="546" spans="1:11" s="6" customFormat="1" ht="409.5" customHeight="1" hidden="1">
      <c r="A546" s="94" t="s">
        <v>24</v>
      </c>
      <c r="B546" s="94" t="s">
        <v>141</v>
      </c>
      <c r="C546" s="95">
        <f>SUBTOTAL(9,C547:C552)</f>
        <v>135</v>
      </c>
      <c r="D546" s="95">
        <f>SUBTOTAL(9,D547:D552)</f>
        <v>500</v>
      </c>
      <c r="E546" s="95">
        <f>SUBTOTAL(9,E547:E552)</f>
        <v>2322</v>
      </c>
      <c r="F546" s="95">
        <f>G546-D546</f>
        <v>2500</v>
      </c>
      <c r="G546" s="95">
        <f>SUBTOTAL(9,G547:G552)</f>
        <v>3000</v>
      </c>
      <c r="H546" s="97">
        <f>IF(C546&lt;&gt;0,E546/C546,"-")</f>
        <v>17.2</v>
      </c>
      <c r="I546" s="97">
        <f>IF(D546&lt;&gt;0,E546/D546,"-")</f>
        <v>4.644</v>
      </c>
      <c r="J546" s="2"/>
      <c r="K546"/>
    </row>
    <row r="547" spans="1:11" s="6" customFormat="1" ht="22.5" customHeight="1" hidden="1">
      <c r="A547" s="90"/>
      <c r="B547" s="90"/>
      <c r="C547" s="87"/>
      <c r="D547" s="28"/>
      <c r="E547" s="28"/>
      <c r="F547" s="28"/>
      <c r="G547" s="28"/>
      <c r="H547" s="98"/>
      <c r="I547" s="98"/>
      <c r="J547" s="2"/>
      <c r="K547"/>
    </row>
    <row r="548" spans="1:11" s="6" customFormat="1" ht="409.5" customHeight="1" hidden="1">
      <c r="A548" s="86" t="s">
        <v>24</v>
      </c>
      <c r="B548" s="86" t="s">
        <v>141</v>
      </c>
      <c r="C548" s="28">
        <f>SUBTOTAL(9,C549:C551)</f>
        <v>135</v>
      </c>
      <c r="D548" s="28">
        <f>SUBTOTAL(9,D549:D551)</f>
        <v>500</v>
      </c>
      <c r="E548" s="28">
        <f>SUBTOTAL(9,E549:E551)</f>
        <v>2322</v>
      </c>
      <c r="F548" s="28">
        <f>G548-D548</f>
        <v>2500</v>
      </c>
      <c r="G548" s="28">
        <f>SUBTOTAL(9,G549:G551)</f>
        <v>3000</v>
      </c>
      <c r="H548" s="98">
        <f>IF(C548&lt;&gt;0,E548/C548,"-")</f>
        <v>17.2</v>
      </c>
      <c r="I548" s="98">
        <f>IF(D548&lt;&gt;0,E548/D548,"-")</f>
        <v>4.644</v>
      </c>
      <c r="J548" s="2"/>
      <c r="K548"/>
    </row>
    <row r="549" spans="1:10" ht="30" customHeight="1" hidden="1">
      <c r="A549" s="99"/>
      <c r="B549" s="99"/>
      <c r="C549" s="64"/>
      <c r="D549" s="100"/>
      <c r="E549" s="100"/>
      <c r="F549" s="100"/>
      <c r="G549" s="64"/>
      <c r="H549" s="66"/>
      <c r="I549" s="66"/>
      <c r="J549" s="2"/>
    </row>
    <row r="550" spans="1:10" ht="15" customHeight="1">
      <c r="A550" s="99" t="s">
        <v>61</v>
      </c>
      <c r="B550" s="99" t="s">
        <v>70</v>
      </c>
      <c r="C550" s="64">
        <v>135</v>
      </c>
      <c r="D550" s="64">
        <v>500</v>
      </c>
      <c r="E550" s="64">
        <v>2322</v>
      </c>
      <c r="F550" s="64">
        <f>G550-D550</f>
        <v>2500</v>
      </c>
      <c r="G550" s="64">
        <v>3000</v>
      </c>
      <c r="H550" s="66">
        <f>IF(C550&lt;&gt;0,0/C550,"-")</f>
        <v>0</v>
      </c>
      <c r="I550" s="66">
        <f>IF(D550&lt;&gt;0,E550/D550,"-")</f>
        <v>4.644</v>
      </c>
      <c r="J550" s="2"/>
    </row>
    <row r="551" spans="1:10" ht="15" hidden="1">
      <c r="A551" s="99"/>
      <c r="B551" s="99"/>
      <c r="C551" s="64"/>
      <c r="D551" s="64"/>
      <c r="E551" s="64"/>
      <c r="F551" s="64"/>
      <c r="G551" s="64"/>
      <c r="H551" s="66"/>
      <c r="I551" s="66"/>
      <c r="J551" s="2"/>
    </row>
    <row r="552" spans="1:10" ht="15" hidden="1">
      <c r="A552" s="99"/>
      <c r="B552" s="99"/>
      <c r="C552" s="64"/>
      <c r="D552" s="64"/>
      <c r="E552" s="64"/>
      <c r="F552" s="64"/>
      <c r="G552" s="64"/>
      <c r="H552" s="66"/>
      <c r="I552" s="66"/>
      <c r="J552" s="2"/>
    </row>
    <row r="553" spans="1:10" ht="19.5" customHeight="1" hidden="1">
      <c r="A553" s="99"/>
      <c r="B553" s="99"/>
      <c r="C553" s="64"/>
      <c r="D553" s="64"/>
      <c r="E553" s="64"/>
      <c r="F553" s="64"/>
      <c r="G553" s="64"/>
      <c r="H553" s="66"/>
      <c r="I553" s="66"/>
      <c r="J553" s="2"/>
    </row>
    <row r="554" spans="1:10" ht="19.5" customHeight="1" hidden="1">
      <c r="A554" s="99"/>
      <c r="B554" s="99"/>
      <c r="C554" s="64"/>
      <c r="D554" s="64"/>
      <c r="E554" s="64"/>
      <c r="F554" s="64"/>
      <c r="G554" s="64"/>
      <c r="H554" s="66"/>
      <c r="I554" s="66"/>
      <c r="J554" s="2"/>
    </row>
    <row r="555" spans="1:10" ht="19.5" customHeight="1" hidden="1">
      <c r="A555" s="99"/>
      <c r="B555" s="99"/>
      <c r="C555" s="64"/>
      <c r="D555" s="64"/>
      <c r="E555" s="64"/>
      <c r="F555" s="64"/>
      <c r="G555" s="64"/>
      <c r="H555" s="66"/>
      <c r="I555" s="66"/>
      <c r="J555" s="2"/>
    </row>
    <row r="556" spans="1:10" ht="19.5" customHeight="1">
      <c r="A556" s="63">
        <v>4243</v>
      </c>
      <c r="B556" s="63" t="s">
        <v>176</v>
      </c>
      <c r="C556" s="64">
        <v>0</v>
      </c>
      <c r="D556" s="64">
        <v>0</v>
      </c>
      <c r="E556" s="64">
        <v>920</v>
      </c>
      <c r="F556" s="64">
        <v>920</v>
      </c>
      <c r="G556" s="64">
        <v>920</v>
      </c>
      <c r="H556" s="66">
        <v>0</v>
      </c>
      <c r="I556" s="66">
        <v>0</v>
      </c>
      <c r="J556" s="2"/>
    </row>
    <row r="557" spans="1:11" s="6" customFormat="1" ht="18" customHeight="1">
      <c r="A557" s="92" t="s">
        <v>25</v>
      </c>
      <c r="B557" s="92" t="s">
        <v>104</v>
      </c>
      <c r="C557" s="25">
        <f>SUBTOTAL(9,C558:C572)</f>
        <v>0</v>
      </c>
      <c r="D557" s="25">
        <f>SUBTOTAL(9,D558:D572)</f>
        <v>36000</v>
      </c>
      <c r="E557" s="25">
        <f>SUBTOTAL(9,E558:E572)</f>
        <v>35242</v>
      </c>
      <c r="F557" s="25">
        <f>G557-D557</f>
        <v>0</v>
      </c>
      <c r="G557" s="25">
        <f>SUBTOTAL(9,G558:G572)</f>
        <v>36000</v>
      </c>
      <c r="H557" s="27">
        <v>0</v>
      </c>
      <c r="I557" s="27">
        <f>IF(D557&lt;&gt;0,E557/D557,"-")</f>
        <v>0.9789444444444444</v>
      </c>
      <c r="J557" s="2"/>
      <c r="K557"/>
    </row>
    <row r="558" spans="1:11" s="6" customFormat="1" ht="30" customHeight="1" hidden="1">
      <c r="A558" s="90"/>
      <c r="B558" s="90"/>
      <c r="C558" s="87"/>
      <c r="D558" s="28"/>
      <c r="E558" s="28"/>
      <c r="F558" s="28"/>
      <c r="G558" s="87"/>
      <c r="H558" s="88"/>
      <c r="I558" s="88"/>
      <c r="J558" s="2"/>
      <c r="K558"/>
    </row>
    <row r="559" spans="1:11" s="6" customFormat="1" ht="409.5" customHeight="1" hidden="1">
      <c r="A559" s="93" t="s">
        <v>25</v>
      </c>
      <c r="B559" s="93" t="s">
        <v>104</v>
      </c>
      <c r="C559" s="59">
        <f>SUBTOTAL(9,C560:C571)</f>
        <v>0</v>
      </c>
      <c r="D559" s="59">
        <f>SUBTOTAL(9,D560:D571)</f>
        <v>36000</v>
      </c>
      <c r="E559" s="59">
        <f>SUBTOTAL(9,E560:E571)</f>
        <v>35242</v>
      </c>
      <c r="F559" s="59">
        <f>G559-D559</f>
        <v>0</v>
      </c>
      <c r="G559" s="59">
        <f>SUBTOTAL(9,G560:G571)</f>
        <v>36000</v>
      </c>
      <c r="H559" s="61" t="str">
        <f>IF(C559&lt;&gt;0,E559/C559,"-")</f>
        <v>-</v>
      </c>
      <c r="I559" s="61">
        <f>IF(D559&lt;&gt;0,E559/D559,"-")</f>
        <v>0.9789444444444444</v>
      </c>
      <c r="J559" s="2"/>
      <c r="K559"/>
    </row>
    <row r="560" spans="1:11" s="6" customFormat="1" ht="30" customHeight="1" hidden="1">
      <c r="A560" s="90"/>
      <c r="B560" s="90"/>
      <c r="C560" s="87"/>
      <c r="D560" s="28"/>
      <c r="E560" s="28"/>
      <c r="F560" s="28"/>
      <c r="G560" s="87"/>
      <c r="H560" s="88"/>
      <c r="I560" s="88"/>
      <c r="J560" s="2"/>
      <c r="K560"/>
    </row>
    <row r="561" spans="1:11" s="6" customFormat="1" ht="409.5" customHeight="1" hidden="1">
      <c r="A561" s="30" t="s">
        <v>25</v>
      </c>
      <c r="B561" s="30" t="s">
        <v>104</v>
      </c>
      <c r="C561" s="31">
        <f>SUBTOTAL(9,C562:C570)</f>
        <v>0</v>
      </c>
      <c r="D561" s="31">
        <f>SUBTOTAL(9,D562:D570)</f>
        <v>36000</v>
      </c>
      <c r="E561" s="31">
        <f>SUBTOTAL(9,E562:E570)</f>
        <v>35242</v>
      </c>
      <c r="F561" s="31">
        <f>G561-D561</f>
        <v>0</v>
      </c>
      <c r="G561" s="31">
        <f>SUBTOTAL(9,G562:G570)</f>
        <v>36000</v>
      </c>
      <c r="H561" s="33" t="str">
        <f>IF(C561&lt;&gt;0,E561/C561,"-")</f>
        <v>-</v>
      </c>
      <c r="I561" s="33">
        <f>IF(D561&lt;&gt;0,E561/D561,"-")</f>
        <v>0.9789444444444444</v>
      </c>
      <c r="J561" s="2"/>
      <c r="K561"/>
    </row>
    <row r="562" spans="1:11" s="6" customFormat="1" ht="30" customHeight="1" hidden="1">
      <c r="A562" s="90"/>
      <c r="B562" s="90"/>
      <c r="C562" s="87"/>
      <c r="D562" s="28"/>
      <c r="E562" s="28"/>
      <c r="F562" s="28"/>
      <c r="G562" s="87"/>
      <c r="H562" s="88"/>
      <c r="I562" s="88"/>
      <c r="J562" s="2"/>
      <c r="K562"/>
    </row>
    <row r="563" spans="1:11" s="6" customFormat="1" ht="409.5" customHeight="1" hidden="1">
      <c r="A563" s="94" t="s">
        <v>25</v>
      </c>
      <c r="B563" s="94" t="s">
        <v>104</v>
      </c>
      <c r="C563" s="95">
        <f>SUBTOTAL(9,C564:C569)</f>
        <v>0</v>
      </c>
      <c r="D563" s="95">
        <f>SUBTOTAL(9,D564:D569)</f>
        <v>36000</v>
      </c>
      <c r="E563" s="95">
        <f>SUBTOTAL(9,E564:E569)</f>
        <v>35242</v>
      </c>
      <c r="F563" s="95">
        <f>G563-D563</f>
        <v>0</v>
      </c>
      <c r="G563" s="95">
        <f>SUBTOTAL(9,G564:G569)</f>
        <v>36000</v>
      </c>
      <c r="H563" s="97" t="str">
        <f>IF(C563&lt;&gt;0,E563/C563,"-")</f>
        <v>-</v>
      </c>
      <c r="I563" s="97">
        <f>IF(D563&lt;&gt;0,E563/D563,"-")</f>
        <v>0.9789444444444444</v>
      </c>
      <c r="J563" s="2"/>
      <c r="K563"/>
    </row>
    <row r="564" spans="1:11" s="6" customFormat="1" ht="22.5" customHeight="1" hidden="1">
      <c r="A564" s="90"/>
      <c r="B564" s="90"/>
      <c r="C564" s="87"/>
      <c r="D564" s="28"/>
      <c r="E564" s="28"/>
      <c r="F564" s="28"/>
      <c r="G564" s="28"/>
      <c r="H564" s="98"/>
      <c r="I564" s="98"/>
      <c r="J564" s="2"/>
      <c r="K564"/>
    </row>
    <row r="565" spans="1:11" s="6" customFormat="1" ht="409.5" customHeight="1" hidden="1">
      <c r="A565" s="86" t="s">
        <v>25</v>
      </c>
      <c r="B565" s="86" t="s">
        <v>104</v>
      </c>
      <c r="C565" s="28">
        <f>SUBTOTAL(9,C566:C568)</f>
        <v>0</v>
      </c>
      <c r="D565" s="28">
        <f>SUBTOTAL(9,D566:D568)</f>
        <v>36000</v>
      </c>
      <c r="E565" s="28">
        <f>SUBTOTAL(9,E566:E568)</f>
        <v>35242</v>
      </c>
      <c r="F565" s="28">
        <f>G565-D565</f>
        <v>0</v>
      </c>
      <c r="G565" s="28">
        <f>SUBTOTAL(9,G566:G568)</f>
        <v>36000</v>
      </c>
      <c r="H565" s="98" t="str">
        <f>IF(C565&lt;&gt;0,E565/C565,"-")</f>
        <v>-</v>
      </c>
      <c r="I565" s="98">
        <f>IF(D565&lt;&gt;0,E565/D565,"-")</f>
        <v>0.9789444444444444</v>
      </c>
      <c r="J565" s="2"/>
      <c r="K565"/>
    </row>
    <row r="566" spans="1:10" ht="30" customHeight="1" hidden="1">
      <c r="A566" s="99"/>
      <c r="B566" s="99"/>
      <c r="C566" s="64"/>
      <c r="D566" s="100"/>
      <c r="E566" s="100"/>
      <c r="F566" s="100"/>
      <c r="G566" s="64"/>
      <c r="H566" s="66"/>
      <c r="I566" s="66"/>
      <c r="J566" s="2"/>
    </row>
    <row r="567" spans="1:10" ht="15" customHeight="1">
      <c r="A567" s="99" t="s">
        <v>62</v>
      </c>
      <c r="B567" s="99" t="s">
        <v>127</v>
      </c>
      <c r="C567" s="64">
        <v>0</v>
      </c>
      <c r="D567" s="64">
        <v>36000</v>
      </c>
      <c r="E567" s="64">
        <v>35242</v>
      </c>
      <c r="F567" s="64">
        <f>G567-D567</f>
        <v>0</v>
      </c>
      <c r="G567" s="64">
        <v>36000</v>
      </c>
      <c r="H567" s="66">
        <v>0</v>
      </c>
      <c r="I567" s="66">
        <f>IF(D567&lt;&gt;0,E567/D567,"-")</f>
        <v>0.9789444444444444</v>
      </c>
      <c r="J567" s="2"/>
    </row>
    <row r="568" spans="1:10" ht="15" hidden="1">
      <c r="A568" s="99"/>
      <c r="B568" s="99"/>
      <c r="C568" s="64"/>
      <c r="D568" s="64"/>
      <c r="E568" s="64"/>
      <c r="F568" s="64"/>
      <c r="G568" s="64"/>
      <c r="H568" s="66"/>
      <c r="I568" s="66" t="str">
        <f aca="true" t="shared" si="6" ref="I568:I577">IF(D568&lt;&gt;0,E568/D568,"-")</f>
        <v>-</v>
      </c>
      <c r="J568" s="2"/>
    </row>
    <row r="569" spans="1:10" ht="15" hidden="1">
      <c r="A569" s="99"/>
      <c r="B569" s="99"/>
      <c r="C569" s="64"/>
      <c r="D569" s="64"/>
      <c r="E569" s="64"/>
      <c r="F569" s="64"/>
      <c r="G569" s="64"/>
      <c r="H569" s="66"/>
      <c r="I569" s="66" t="str">
        <f t="shared" si="6"/>
        <v>-</v>
      </c>
      <c r="J569" s="2"/>
    </row>
    <row r="570" spans="1:10" ht="19.5" customHeight="1" hidden="1">
      <c r="A570" s="99"/>
      <c r="B570" s="99"/>
      <c r="C570" s="64"/>
      <c r="D570" s="64"/>
      <c r="E570" s="64"/>
      <c r="F570" s="64"/>
      <c r="G570" s="64"/>
      <c r="H570" s="66"/>
      <c r="I570" s="66" t="str">
        <f t="shared" si="6"/>
        <v>-</v>
      </c>
      <c r="J570" s="2"/>
    </row>
    <row r="571" spans="1:10" ht="19.5" customHeight="1" hidden="1">
      <c r="A571" s="99"/>
      <c r="B571" s="99"/>
      <c r="C571" s="64"/>
      <c r="D571" s="64"/>
      <c r="E571" s="64"/>
      <c r="F571" s="64"/>
      <c r="G571" s="64"/>
      <c r="H571" s="66"/>
      <c r="I571" s="66" t="str">
        <f t="shared" si="6"/>
        <v>-</v>
      </c>
      <c r="J571" s="2"/>
    </row>
    <row r="572" spans="1:10" ht="19.5" customHeight="1" hidden="1">
      <c r="A572" s="99"/>
      <c r="B572" s="99"/>
      <c r="C572" s="64"/>
      <c r="D572" s="64"/>
      <c r="E572" s="64"/>
      <c r="F572" s="64"/>
      <c r="G572" s="64"/>
      <c r="H572" s="66"/>
      <c r="I572" s="66" t="str">
        <f t="shared" si="6"/>
        <v>-</v>
      </c>
      <c r="J572" s="2"/>
    </row>
    <row r="573" spans="1:10" ht="19.5" customHeight="1" hidden="1">
      <c r="A573" s="99"/>
      <c r="B573" s="99"/>
      <c r="C573" s="64"/>
      <c r="D573" s="64"/>
      <c r="E573" s="64"/>
      <c r="F573" s="64"/>
      <c r="G573" s="64"/>
      <c r="H573" s="66"/>
      <c r="I573" s="66" t="str">
        <f t="shared" si="6"/>
        <v>-</v>
      </c>
      <c r="J573" s="2"/>
    </row>
    <row r="574" spans="1:10" ht="19.5" customHeight="1" hidden="1">
      <c r="A574" s="99"/>
      <c r="B574" s="99"/>
      <c r="C574" s="64"/>
      <c r="D574" s="64"/>
      <c r="E574" s="64"/>
      <c r="F574" s="64"/>
      <c r="G574" s="64"/>
      <c r="H574" s="66"/>
      <c r="I574" s="66" t="str">
        <f t="shared" si="6"/>
        <v>-</v>
      </c>
      <c r="J574" s="2"/>
    </row>
    <row r="575" spans="1:10" ht="15" hidden="1">
      <c r="A575" s="99"/>
      <c r="B575" s="99"/>
      <c r="C575" s="64"/>
      <c r="D575" s="64"/>
      <c r="E575" s="64"/>
      <c r="F575" s="64"/>
      <c r="G575" s="64"/>
      <c r="H575" s="66"/>
      <c r="I575" s="66" t="str">
        <f t="shared" si="6"/>
        <v>-</v>
      </c>
      <c r="J575" s="2"/>
    </row>
    <row r="576" spans="1:11" s="10" customFormat="1" ht="18" customHeight="1">
      <c r="A576" s="122" t="s">
        <v>9</v>
      </c>
      <c r="B576" s="122" t="s">
        <v>120</v>
      </c>
      <c r="C576" s="120">
        <f>C578+C585</f>
        <v>95437</v>
      </c>
      <c r="D576" s="120">
        <f>SUBTOTAL(9,D577:D607)</f>
        <v>744000</v>
      </c>
      <c r="E576" s="120">
        <f>SUBTOTAL(9,E577:E607)</f>
        <v>96659</v>
      </c>
      <c r="F576" s="120">
        <f>G576-D576</f>
        <v>-646982</v>
      </c>
      <c r="G576" s="120">
        <f>SUBTOTAL(9,G577:G583)</f>
        <v>97018</v>
      </c>
      <c r="H576" s="121">
        <f>IF(C576&lt;&gt;0,E576/C576,"-")</f>
        <v>1.0128042583065269</v>
      </c>
      <c r="I576" s="121">
        <f t="shared" si="6"/>
        <v>0.12991801075268816</v>
      </c>
      <c r="J576" s="2"/>
      <c r="K576"/>
    </row>
    <row r="577" spans="1:11" s="6" customFormat="1" ht="30" customHeight="1" hidden="1">
      <c r="A577" s="86"/>
      <c r="B577" s="86"/>
      <c r="C577" s="28"/>
      <c r="D577" s="28"/>
      <c r="E577" s="28"/>
      <c r="F577" s="28"/>
      <c r="G577" s="87"/>
      <c r="H577" s="88"/>
      <c r="I577" s="66" t="str">
        <f t="shared" si="6"/>
        <v>-</v>
      </c>
      <c r="J577" s="2"/>
      <c r="K577"/>
    </row>
    <row r="578" spans="1:11" s="6" customFormat="1" ht="16.5" customHeight="1">
      <c r="A578" s="109">
        <v>3</v>
      </c>
      <c r="B578" s="110" t="s">
        <v>83</v>
      </c>
      <c r="C578" s="111">
        <f>C579</f>
        <v>95437</v>
      </c>
      <c r="D578" s="111">
        <v>0</v>
      </c>
      <c r="E578" s="111">
        <v>0</v>
      </c>
      <c r="F578" s="111">
        <v>0</v>
      </c>
      <c r="G578" s="111">
        <v>0</v>
      </c>
      <c r="H578" s="112">
        <v>0</v>
      </c>
      <c r="I578" s="112">
        <v>0</v>
      </c>
      <c r="J578" s="2"/>
      <c r="K578"/>
    </row>
    <row r="579" spans="1:11" s="6" customFormat="1" ht="16.5" customHeight="1">
      <c r="A579" s="70">
        <v>32</v>
      </c>
      <c r="B579" s="107" t="s">
        <v>166</v>
      </c>
      <c r="C579" s="71">
        <f>C583+C580</f>
        <v>95437</v>
      </c>
      <c r="D579" s="72">
        <v>0</v>
      </c>
      <c r="E579" s="72">
        <v>0</v>
      </c>
      <c r="F579" s="72">
        <v>0</v>
      </c>
      <c r="G579" s="72">
        <v>0</v>
      </c>
      <c r="H579" s="73">
        <v>0</v>
      </c>
      <c r="I579" s="73">
        <v>0</v>
      </c>
      <c r="J579" s="2"/>
      <c r="K579"/>
    </row>
    <row r="580" spans="1:11" s="6" customFormat="1" ht="16.5" customHeight="1">
      <c r="A580" s="74">
        <v>323</v>
      </c>
      <c r="B580" s="74" t="s">
        <v>168</v>
      </c>
      <c r="C580" s="113">
        <f>C581+C582</f>
        <v>28000</v>
      </c>
      <c r="D580" s="136">
        <v>0</v>
      </c>
      <c r="E580" s="136">
        <v>0</v>
      </c>
      <c r="F580" s="136">
        <v>0</v>
      </c>
      <c r="G580" s="136">
        <v>0</v>
      </c>
      <c r="H580" s="127">
        <v>0</v>
      </c>
      <c r="I580" s="127">
        <v>0</v>
      </c>
      <c r="J580" s="2"/>
      <c r="K580"/>
    </row>
    <row r="581" spans="1:11" s="6" customFormat="1" ht="16.5" customHeight="1">
      <c r="A581" s="63">
        <v>3233</v>
      </c>
      <c r="B581" s="99" t="s">
        <v>161</v>
      </c>
      <c r="C581" s="102">
        <v>26600</v>
      </c>
      <c r="D581" s="104">
        <v>0</v>
      </c>
      <c r="E581" s="104">
        <v>0</v>
      </c>
      <c r="F581" s="104">
        <v>0</v>
      </c>
      <c r="G581" s="104">
        <v>0</v>
      </c>
      <c r="H581" s="66">
        <v>0</v>
      </c>
      <c r="I581" s="66">
        <v>0</v>
      </c>
      <c r="J581" s="2"/>
      <c r="K581"/>
    </row>
    <row r="582" spans="1:11" s="6" customFormat="1" ht="16.5" customHeight="1">
      <c r="A582" s="63">
        <v>3239</v>
      </c>
      <c r="B582" s="99" t="s">
        <v>169</v>
      </c>
      <c r="C582" s="102">
        <v>1400</v>
      </c>
      <c r="D582" s="104">
        <v>0</v>
      </c>
      <c r="E582" s="104">
        <v>0</v>
      </c>
      <c r="F582" s="104">
        <v>0</v>
      </c>
      <c r="G582" s="104">
        <v>0</v>
      </c>
      <c r="H582" s="66">
        <v>0</v>
      </c>
      <c r="I582" s="66">
        <v>0</v>
      </c>
      <c r="J582" s="2"/>
      <c r="K582"/>
    </row>
    <row r="583" spans="1:11" s="6" customFormat="1" ht="15" customHeight="1">
      <c r="A583" s="74">
        <v>324</v>
      </c>
      <c r="B583" s="103" t="s">
        <v>167</v>
      </c>
      <c r="C583" s="75">
        <f>C584</f>
        <v>67437</v>
      </c>
      <c r="D583" s="76">
        <v>0</v>
      </c>
      <c r="E583" s="76">
        <v>0</v>
      </c>
      <c r="F583" s="76">
        <v>0</v>
      </c>
      <c r="G583" s="75">
        <v>97018</v>
      </c>
      <c r="H583" s="77">
        <v>0</v>
      </c>
      <c r="I583" s="77">
        <v>0</v>
      </c>
      <c r="J583" s="2"/>
      <c r="K583"/>
    </row>
    <row r="584" spans="1:11" s="6" customFormat="1" ht="14.25" customHeight="1">
      <c r="A584" s="114">
        <v>3241</v>
      </c>
      <c r="B584" s="90" t="s">
        <v>167</v>
      </c>
      <c r="C584" s="87">
        <v>67437</v>
      </c>
      <c r="D584" s="87">
        <v>0</v>
      </c>
      <c r="E584" s="87">
        <v>96659</v>
      </c>
      <c r="F584" s="87">
        <v>0</v>
      </c>
      <c r="G584" s="87">
        <v>97018</v>
      </c>
      <c r="H584" s="88">
        <v>0</v>
      </c>
      <c r="I584" s="66">
        <v>0</v>
      </c>
      <c r="J584" s="2"/>
      <c r="K584"/>
    </row>
    <row r="585" spans="1:11" s="10" customFormat="1" ht="18" customHeight="1">
      <c r="A585" s="89" t="s">
        <v>1</v>
      </c>
      <c r="B585" s="89" t="s">
        <v>113</v>
      </c>
      <c r="C585" s="47">
        <f>SUBTOTAL(9,C586:C606)</f>
        <v>0</v>
      </c>
      <c r="D585" s="47">
        <f>SUBTOTAL(9,D586:D606)</f>
        <v>744000</v>
      </c>
      <c r="E585" s="47">
        <f>SUBTOTAL(9,E586:E606)</f>
        <v>0</v>
      </c>
      <c r="F585" s="47">
        <f>G585-D585</f>
        <v>-744000</v>
      </c>
      <c r="G585" s="47">
        <f>SUBTOTAL(9,G586:G606)</f>
        <v>0</v>
      </c>
      <c r="H585" s="49">
        <v>0</v>
      </c>
      <c r="I585" s="49">
        <f>IF(D585&lt;&gt;0,E585/D585,"-")</f>
        <v>0</v>
      </c>
      <c r="J585" s="2"/>
      <c r="K585"/>
    </row>
    <row r="586" spans="1:11" s="6" customFormat="1" ht="30" customHeight="1" hidden="1">
      <c r="A586" s="90"/>
      <c r="B586" s="86"/>
      <c r="C586" s="28"/>
      <c r="D586" s="28"/>
      <c r="E586" s="28"/>
      <c r="F586" s="28"/>
      <c r="G586" s="87"/>
      <c r="H586" s="88"/>
      <c r="I586" s="88"/>
      <c r="J586" s="2"/>
      <c r="K586"/>
    </row>
    <row r="587" spans="1:11" s="10" customFormat="1" ht="18" customHeight="1">
      <c r="A587" s="91" t="s">
        <v>7</v>
      </c>
      <c r="B587" s="91" t="s">
        <v>119</v>
      </c>
      <c r="C587" s="54">
        <f>SUBTOTAL(9,C588:C605)</f>
        <v>0</v>
      </c>
      <c r="D587" s="54">
        <f>SUBTOTAL(9,D588:D605)</f>
        <v>744000</v>
      </c>
      <c r="E587" s="54">
        <f>SUBTOTAL(9,E588:E605)</f>
        <v>0</v>
      </c>
      <c r="F587" s="54">
        <f>G587-D587</f>
        <v>-744000</v>
      </c>
      <c r="G587" s="54">
        <f>SUBTOTAL(9,G588:G605)</f>
        <v>0</v>
      </c>
      <c r="H587" s="56">
        <v>0</v>
      </c>
      <c r="I587" s="56">
        <f>IF(D587&lt;&gt;0,E587/D587,"-")</f>
        <v>0</v>
      </c>
      <c r="J587" s="2"/>
      <c r="K587"/>
    </row>
    <row r="588" spans="1:11" s="6" customFormat="1" ht="30" customHeight="1" hidden="1">
      <c r="A588" s="90"/>
      <c r="B588" s="90"/>
      <c r="C588" s="87"/>
      <c r="D588" s="28"/>
      <c r="E588" s="28"/>
      <c r="F588" s="28"/>
      <c r="G588" s="87"/>
      <c r="H588" s="88"/>
      <c r="I588" s="88"/>
      <c r="J588" s="2"/>
      <c r="K588"/>
    </row>
    <row r="589" spans="1:11" s="6" customFormat="1" ht="14.25" customHeight="1">
      <c r="A589" s="92" t="s">
        <v>22</v>
      </c>
      <c r="B589" s="92" t="s">
        <v>112</v>
      </c>
      <c r="C589" s="25">
        <f>SUBTOTAL(9,C590:C604)</f>
        <v>0</v>
      </c>
      <c r="D589" s="25">
        <f>SUBTOTAL(9,D590:D604)</f>
        <v>744000</v>
      </c>
      <c r="E589" s="25">
        <f>SUBTOTAL(9,E590:E604)</f>
        <v>0</v>
      </c>
      <c r="F589" s="25">
        <f>G589-D589</f>
        <v>-744000</v>
      </c>
      <c r="G589" s="25">
        <f>SUBTOTAL(9,G590:G604)</f>
        <v>0</v>
      </c>
      <c r="H589" s="27">
        <v>0</v>
      </c>
      <c r="I589" s="27">
        <f>IF(D589&lt;&gt;0,E589/D589,"-")</f>
        <v>0</v>
      </c>
      <c r="J589" s="2"/>
      <c r="K589"/>
    </row>
    <row r="590" spans="1:11" s="6" customFormat="1" ht="30" customHeight="1" hidden="1">
      <c r="A590" s="90"/>
      <c r="B590" s="90"/>
      <c r="C590" s="87"/>
      <c r="D590" s="28"/>
      <c r="E590" s="28"/>
      <c r="F590" s="28"/>
      <c r="G590" s="87"/>
      <c r="H590" s="88"/>
      <c r="I590" s="88"/>
      <c r="J590" s="2"/>
      <c r="K590"/>
    </row>
    <row r="591" spans="1:11" s="6" customFormat="1" ht="409.5" customHeight="1" hidden="1">
      <c r="A591" s="93" t="s">
        <v>22</v>
      </c>
      <c r="B591" s="93" t="s">
        <v>112</v>
      </c>
      <c r="C591" s="59">
        <f>SUBTOTAL(9,C592:C603)</f>
        <v>0</v>
      </c>
      <c r="D591" s="59">
        <f>SUBTOTAL(9,D592:D603)</f>
        <v>744000</v>
      </c>
      <c r="E591" s="59">
        <f>SUBTOTAL(9,E592:E603)</f>
        <v>0</v>
      </c>
      <c r="F591" s="59">
        <f>G591-D591</f>
        <v>-744000</v>
      </c>
      <c r="G591" s="59">
        <f>SUBTOTAL(9,G592:G603)</f>
        <v>0</v>
      </c>
      <c r="H591" s="61" t="str">
        <f>IF(C591&lt;&gt;0,E591/C591,"-")</f>
        <v>-</v>
      </c>
      <c r="I591" s="61">
        <f>IF(D591&lt;&gt;0,E591/D591,"-")</f>
        <v>0</v>
      </c>
      <c r="J591" s="2"/>
      <c r="K591"/>
    </row>
    <row r="592" spans="1:11" s="6" customFormat="1" ht="30" customHeight="1" hidden="1">
      <c r="A592" s="90"/>
      <c r="B592" s="90"/>
      <c r="C592" s="87"/>
      <c r="D592" s="28"/>
      <c r="E592" s="28"/>
      <c r="F592" s="28"/>
      <c r="G592" s="87"/>
      <c r="H592" s="88"/>
      <c r="I592" s="88"/>
      <c r="J592" s="2"/>
      <c r="K592"/>
    </row>
    <row r="593" spans="1:11" s="6" customFormat="1" ht="409.5" customHeight="1" hidden="1">
      <c r="A593" s="30" t="s">
        <v>22</v>
      </c>
      <c r="B593" s="30" t="s">
        <v>112</v>
      </c>
      <c r="C593" s="31">
        <f>SUBTOTAL(9,C594:C602)</f>
        <v>0</v>
      </c>
      <c r="D593" s="31">
        <f>SUBTOTAL(9,D594:D602)</f>
        <v>744000</v>
      </c>
      <c r="E593" s="31">
        <f>SUBTOTAL(9,E594:E602)</f>
        <v>0</v>
      </c>
      <c r="F593" s="31">
        <f>G593-D593</f>
        <v>-744000</v>
      </c>
      <c r="G593" s="31">
        <f>SUBTOTAL(9,G594:G602)</f>
        <v>0</v>
      </c>
      <c r="H593" s="33" t="str">
        <f>IF(C593&lt;&gt;0,E593/C593,"-")</f>
        <v>-</v>
      </c>
      <c r="I593" s="33">
        <f>IF(D593&lt;&gt;0,E593/D593,"-")</f>
        <v>0</v>
      </c>
      <c r="J593" s="2"/>
      <c r="K593"/>
    </row>
    <row r="594" spans="1:11" s="6" customFormat="1" ht="30" customHeight="1" hidden="1">
      <c r="A594" s="90"/>
      <c r="B594" s="90"/>
      <c r="C594" s="87"/>
      <c r="D594" s="28"/>
      <c r="E594" s="28"/>
      <c r="F594" s="28"/>
      <c r="G594" s="87"/>
      <c r="H594" s="88"/>
      <c r="I594" s="88"/>
      <c r="J594" s="2"/>
      <c r="K594"/>
    </row>
    <row r="595" spans="1:11" s="6" customFormat="1" ht="409.5" customHeight="1" hidden="1">
      <c r="A595" s="94" t="s">
        <v>22</v>
      </c>
      <c r="B595" s="94" t="s">
        <v>112</v>
      </c>
      <c r="C595" s="95">
        <f>SUBTOTAL(9,C596:C601)</f>
        <v>0</v>
      </c>
      <c r="D595" s="95">
        <f>SUBTOTAL(9,D596:D601)</f>
        <v>744000</v>
      </c>
      <c r="E595" s="95">
        <f>SUBTOTAL(9,E596:E601)</f>
        <v>0</v>
      </c>
      <c r="F595" s="95">
        <f>G595-D595</f>
        <v>-744000</v>
      </c>
      <c r="G595" s="95">
        <f>SUBTOTAL(9,G596:G601)</f>
        <v>0</v>
      </c>
      <c r="H595" s="97" t="str">
        <f>IF(C595&lt;&gt;0,E595/C595,"-")</f>
        <v>-</v>
      </c>
      <c r="I595" s="97">
        <f>IF(D595&lt;&gt;0,E595/D595,"-")</f>
        <v>0</v>
      </c>
      <c r="J595" s="2"/>
      <c r="K595"/>
    </row>
    <row r="596" spans="1:11" s="6" customFormat="1" ht="22.5" customHeight="1" hidden="1">
      <c r="A596" s="90"/>
      <c r="B596" s="90"/>
      <c r="C596" s="87"/>
      <c r="D596" s="28"/>
      <c r="E596" s="28"/>
      <c r="F596" s="28"/>
      <c r="G596" s="28"/>
      <c r="H596" s="98"/>
      <c r="I596" s="98"/>
      <c r="J596" s="2"/>
      <c r="K596"/>
    </row>
    <row r="597" spans="1:11" s="6" customFormat="1" ht="409.5" customHeight="1" hidden="1">
      <c r="A597" s="86" t="s">
        <v>22</v>
      </c>
      <c r="B597" s="86" t="s">
        <v>112</v>
      </c>
      <c r="C597" s="28">
        <f>SUBTOTAL(9,C598:C600)</f>
        <v>0</v>
      </c>
      <c r="D597" s="28">
        <f>SUBTOTAL(9,D598:D600)</f>
        <v>744000</v>
      </c>
      <c r="E597" s="28">
        <f>SUBTOTAL(9,E598:E600)</f>
        <v>0</v>
      </c>
      <c r="F597" s="28">
        <f>G597-D597</f>
        <v>-744000</v>
      </c>
      <c r="G597" s="28">
        <f>SUBTOTAL(9,G598:G600)</f>
        <v>0</v>
      </c>
      <c r="H597" s="98" t="str">
        <f>IF(C597&lt;&gt;0,E597/C597,"-")</f>
        <v>-</v>
      </c>
      <c r="I597" s="98">
        <f>IF(D597&lt;&gt;0,E597/D597,"-")</f>
        <v>0</v>
      </c>
      <c r="J597" s="2"/>
      <c r="K597"/>
    </row>
    <row r="598" spans="1:10" ht="30" customHeight="1" hidden="1">
      <c r="A598" s="99"/>
      <c r="B598" s="99"/>
      <c r="C598" s="64"/>
      <c r="D598" s="100"/>
      <c r="E598" s="100"/>
      <c r="F598" s="100"/>
      <c r="G598" s="64"/>
      <c r="H598" s="66"/>
      <c r="I598" s="66"/>
      <c r="J598" s="2"/>
    </row>
    <row r="599" spans="1:10" ht="15" customHeight="1">
      <c r="A599" s="99" t="s">
        <v>58</v>
      </c>
      <c r="B599" s="99" t="s">
        <v>122</v>
      </c>
      <c r="C599" s="64">
        <v>0</v>
      </c>
      <c r="D599" s="64">
        <v>744000</v>
      </c>
      <c r="E599" s="64">
        <v>0</v>
      </c>
      <c r="F599" s="64">
        <f>G599-D599</f>
        <v>-744000</v>
      </c>
      <c r="G599" s="64">
        <v>0</v>
      </c>
      <c r="H599" s="66">
        <v>0</v>
      </c>
      <c r="I599" s="66">
        <f>IF(D599&lt;&gt;0,E599/D599,"-")</f>
        <v>0</v>
      </c>
      <c r="J599" s="2"/>
    </row>
    <row r="600" spans="1:10" ht="15" hidden="1">
      <c r="A600" s="99"/>
      <c r="B600" s="99"/>
      <c r="C600" s="64"/>
      <c r="D600" s="64"/>
      <c r="E600" s="64"/>
      <c r="F600" s="64"/>
      <c r="G600" s="64"/>
      <c r="H600" s="66"/>
      <c r="I600" s="66"/>
      <c r="J600" s="2"/>
    </row>
    <row r="601" spans="1:10" ht="15" hidden="1">
      <c r="A601" s="99"/>
      <c r="B601" s="99"/>
      <c r="C601" s="64"/>
      <c r="D601" s="64"/>
      <c r="E601" s="64"/>
      <c r="F601" s="64"/>
      <c r="G601" s="64"/>
      <c r="H601" s="66"/>
      <c r="I601" s="66"/>
      <c r="J601" s="2"/>
    </row>
    <row r="602" spans="1:10" ht="19.5" customHeight="1" hidden="1">
      <c r="A602" s="99"/>
      <c r="B602" s="99"/>
      <c r="C602" s="64"/>
      <c r="D602" s="64"/>
      <c r="E602" s="64"/>
      <c r="F602" s="64"/>
      <c r="G602" s="64"/>
      <c r="H602" s="66"/>
      <c r="I602" s="66"/>
      <c r="J602" s="2"/>
    </row>
    <row r="603" spans="1:10" ht="19.5" customHeight="1" hidden="1">
      <c r="A603" s="99"/>
      <c r="B603" s="99"/>
      <c r="C603" s="64"/>
      <c r="D603" s="64"/>
      <c r="E603" s="64"/>
      <c r="F603" s="64"/>
      <c r="G603" s="64"/>
      <c r="H603" s="66"/>
      <c r="I603" s="66"/>
      <c r="J603" s="2"/>
    </row>
    <row r="604" spans="1:10" ht="19.5" customHeight="1" hidden="1">
      <c r="A604" s="99"/>
      <c r="B604" s="99"/>
      <c r="C604" s="64"/>
      <c r="D604" s="64"/>
      <c r="E604" s="64"/>
      <c r="F604" s="64"/>
      <c r="G604" s="64"/>
      <c r="H604" s="66"/>
      <c r="I604" s="66"/>
      <c r="J604" s="2"/>
    </row>
    <row r="605" spans="1:10" ht="19.5" customHeight="1" hidden="1">
      <c r="A605" s="99"/>
      <c r="B605" s="99"/>
      <c r="C605" s="64"/>
      <c r="D605" s="64"/>
      <c r="E605" s="64"/>
      <c r="F605" s="64"/>
      <c r="G605" s="64"/>
      <c r="H605" s="66"/>
      <c r="I605" s="66"/>
      <c r="J605" s="2"/>
    </row>
    <row r="606" spans="1:10" ht="19.5" customHeight="1" hidden="1">
      <c r="A606" s="99"/>
      <c r="B606" s="99"/>
      <c r="C606" s="64"/>
      <c r="D606" s="64"/>
      <c r="E606" s="64"/>
      <c r="F606" s="64"/>
      <c r="G606" s="64"/>
      <c r="H606" s="66"/>
      <c r="I606" s="66"/>
      <c r="J606" s="2"/>
    </row>
    <row r="607" spans="1:10" ht="15" hidden="1">
      <c r="A607" s="99"/>
      <c r="B607" s="99"/>
      <c r="C607" s="64"/>
      <c r="D607" s="64"/>
      <c r="E607" s="64"/>
      <c r="F607" s="64"/>
      <c r="G607" s="64"/>
      <c r="H607" s="66"/>
      <c r="I607" s="66"/>
      <c r="J607" s="2"/>
    </row>
    <row r="608" spans="1:10" ht="15" hidden="1">
      <c r="A608" s="99"/>
      <c r="B608" s="99"/>
      <c r="C608" s="64"/>
      <c r="D608" s="64"/>
      <c r="E608" s="64"/>
      <c r="F608" s="64"/>
      <c r="G608" s="64"/>
      <c r="H608" s="66"/>
      <c r="I608" s="66"/>
      <c r="J608" s="2"/>
    </row>
    <row r="609" spans="1:10" ht="27.75" customHeight="1">
      <c r="A609" s="115" t="s">
        <v>77</v>
      </c>
      <c r="B609" s="115"/>
      <c r="C609" s="116">
        <f>C82+C263+C336+C576</f>
        <v>4684483</v>
      </c>
      <c r="D609" s="116">
        <f>SUBTOTAL(9,D98:D608)</f>
        <v>6215229</v>
      </c>
      <c r="E609" s="116">
        <f>E82+E263+E336+E576</f>
        <v>4776513</v>
      </c>
      <c r="F609" s="116">
        <f>G609-D609</f>
        <v>-728814</v>
      </c>
      <c r="G609" s="116">
        <f>G82+G263+G336+G576</f>
        <v>5486415</v>
      </c>
      <c r="H609" s="117">
        <f>IF(C609&lt;&gt;0,E609/C609,"-")</f>
        <v>1.0196457111702615</v>
      </c>
      <c r="I609" s="117">
        <f>IF(D609&lt;&gt;0,E609/D609,"-")</f>
        <v>0.7685176201874461</v>
      </c>
      <c r="J609" s="2"/>
    </row>
    <row r="610" spans="1:10" ht="1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">
      <c r="A612" s="16" t="s">
        <v>69</v>
      </c>
      <c r="B612" s="15"/>
      <c r="C612" s="17"/>
      <c r="D612" s="17"/>
      <c r="E612" s="17"/>
      <c r="F612" s="18"/>
      <c r="G612" s="17"/>
      <c r="H612" s="17"/>
      <c r="I612" s="17"/>
      <c r="J612" s="18"/>
    </row>
    <row r="613" spans="1:10" ht="15">
      <c r="A613" s="2" t="s">
        <v>3</v>
      </c>
      <c r="B613" s="2" t="s">
        <v>89</v>
      </c>
      <c r="C613" s="17"/>
      <c r="D613" s="17"/>
      <c r="E613" s="17"/>
      <c r="F613" s="18"/>
      <c r="G613" s="17"/>
      <c r="H613" s="17"/>
      <c r="I613" s="17"/>
      <c r="J613" s="18"/>
    </row>
    <row r="614" spans="1:10" ht="15">
      <c r="A614" s="2" t="s">
        <v>4</v>
      </c>
      <c r="B614" s="2" t="s">
        <v>79</v>
      </c>
      <c r="C614" s="17"/>
      <c r="D614" s="17"/>
      <c r="E614" s="17"/>
      <c r="F614" s="18"/>
      <c r="G614" s="17"/>
      <c r="H614" s="17"/>
      <c r="I614" s="17"/>
      <c r="J614" s="18"/>
    </row>
    <row r="615" spans="1:10" ht="15">
      <c r="A615" s="2" t="s">
        <v>8</v>
      </c>
      <c r="B615" s="2" t="s">
        <v>105</v>
      </c>
      <c r="C615" s="17"/>
      <c r="D615" s="17"/>
      <c r="E615" s="17"/>
      <c r="F615" s="18"/>
      <c r="G615" s="17"/>
      <c r="H615" s="17"/>
      <c r="I615" s="17"/>
      <c r="J615" s="18"/>
    </row>
    <row r="616" spans="1:10" ht="15">
      <c r="A616" s="2" t="s">
        <v>9</v>
      </c>
      <c r="B616" s="2" t="s">
        <v>120</v>
      </c>
      <c r="C616" s="17"/>
      <c r="D616" s="17"/>
      <c r="E616" s="17"/>
      <c r="F616" s="18"/>
      <c r="G616" s="17"/>
      <c r="H616" s="17"/>
      <c r="I616" s="17"/>
      <c r="J616" s="18"/>
    </row>
    <row r="617" spans="1:10" ht="15" hidden="1">
      <c r="A617" s="2"/>
      <c r="B617" s="2"/>
      <c r="C617" s="19"/>
      <c r="D617" s="19"/>
      <c r="E617" s="19"/>
      <c r="F617" s="20"/>
      <c r="G617" s="19"/>
      <c r="H617" s="19"/>
      <c r="I617" s="19"/>
      <c r="J617" s="21"/>
    </row>
    <row r="618" spans="1:2" ht="15">
      <c r="A618" s="16" t="s">
        <v>71</v>
      </c>
      <c r="B618" s="15"/>
    </row>
  </sheetData>
  <sheetProtection/>
  <mergeCells count="1">
    <mergeCell ref="A6:B6"/>
  </mergeCells>
  <printOptions headings="1"/>
  <pageMargins left="0.7" right="0.7" top="0.75" bottom="0.75" header="0.3" footer="0.3"/>
  <pageSetup fitToHeight="0" fitToWidth="1" horizontalDpi="600" verticalDpi="6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user</cp:lastModifiedBy>
  <cp:lastPrinted>2022-01-10T16:36:27Z</cp:lastPrinted>
  <dcterms:created xsi:type="dcterms:W3CDTF">2014-09-10T12:00:17Z</dcterms:created>
  <dcterms:modified xsi:type="dcterms:W3CDTF">2022-02-04T09:30:21Z</dcterms:modified>
  <cp:category/>
  <cp:version/>
  <cp:contentType/>
  <cp:contentStatus/>
</cp:coreProperties>
</file>